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_2025\17. INFORME EEA_Ambiental\1. Presentación Final EEA\ENVÍO CONSOLIDADO_17.10\"/>
    </mc:Choice>
  </mc:AlternateContent>
  <xr:revisionPtr revIDLastSave="0" documentId="13_ncr:1_{1D43A125-253C-4CF3-BEBF-39C19D2DF956}" xr6:coauthVersionLast="36" xr6:coauthVersionMax="47" xr10:uidLastSave="{00000000-0000-0000-0000-000000000000}"/>
  <bookViews>
    <workbookView xWindow="0" yWindow="0" windowWidth="28800" windowHeight="11925" tabRatio="702" firstSheet="2" activeTab="2" xr2:uid="{B27A7115-C8CD-4595-BA72-7555073DD2D0}"/>
  </bookViews>
  <sheets>
    <sheet name="Hoja1" sheetId="1" state="hidden" r:id="rId1"/>
    <sheet name="Gasto promedio" sheetId="4" state="hidden" r:id="rId2"/>
    <sheet name="Indicadores" sheetId="24" r:id="rId3"/>
    <sheet name="S2_Gasto" sheetId="17" r:id="rId4"/>
    <sheet name="S3_Nacional_Acciones" sheetId="2" r:id="rId5"/>
    <sheet name="S4_Micro_Acciones" sheetId="27" r:id="rId6"/>
    <sheet name="S5_MyG_Acciones" sheetId="29" r:id="rId7"/>
    <sheet name="S6_Manufactura_Acciones_1" sheetId="9" r:id="rId8"/>
    <sheet name="S7_Manufactura_Acciones_2" sheetId="10" r:id="rId9"/>
    <sheet name="S8_Manufactura_IGA_1" sheetId="25" r:id="rId10"/>
    <sheet name="S9_Manufactura_IGA_2" sheetId="26" r:id="rId11"/>
    <sheet name="S10_Manufactura_IGA_3" sheetId="19" r:id="rId12"/>
    <sheet name="S11_Manufactura_Sostenibilidad" sheetId="20" r:id="rId13"/>
    <sheet name="S12_Manufactura_Rs Sólidos" sheetId="21" r:id="rId14"/>
    <sheet name="S13_Manufactura_Gastos" sheetId="22" r:id="rId15"/>
    <sheet name="S14_Manufactura_Inversión" sheetId="2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1" hidden="1">S10_Manufactura_IGA_3!$A$22:$D$44</definedName>
    <definedName name="_xlnm._FilterDatabase" localSheetId="12" hidden="1">S11_Manufactura_Sostenibilidad!$A$22:$C$44</definedName>
    <definedName name="_xlnm._FilterDatabase" localSheetId="14" hidden="1">S13_Manufactura_Gastos!$A$23:$C$32</definedName>
    <definedName name="_xlnm._FilterDatabase" localSheetId="15" hidden="1">S14_Manufactura_Inversión!$A$23:$C$32</definedName>
    <definedName name="_xlnm._FilterDatabase" localSheetId="4" hidden="1">S3_Nacional_Acciones!$A$23:$C$23</definedName>
    <definedName name="_xlnm._FilterDatabase" localSheetId="5" hidden="1">S4_Micro_Acciones!$A$21:$D$21</definedName>
    <definedName name="_xlnm._FilterDatabase" localSheetId="6" hidden="1">S5_MyG_Acciones!$B$51:$E$51</definedName>
    <definedName name="_xlnm._FilterDatabase" localSheetId="7" hidden="1">S6_Manufactura_Acciones_1!$A$24:$C$24</definedName>
    <definedName name="_xlnm._FilterDatabase" localSheetId="8" hidden="1">S7_Manufactura_Acciones_2!$F$5:$H$27</definedName>
    <definedName name="_xlnm._FilterDatabase" localSheetId="9" hidden="1">S8_Manufactura_IGA_1!$A$20:$C$42</definedName>
    <definedName name="_xlnm._FilterDatabase" localSheetId="10" hidden="1">S9_Manufactura_IGA_2!$A$5:$C$5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24" l="1"/>
  <c r="C24" i="24"/>
  <c r="C23" i="24"/>
  <c r="C22" i="24"/>
  <c r="C21" i="24"/>
  <c r="C20" i="24"/>
  <c r="C19" i="24"/>
  <c r="C18" i="24"/>
  <c r="C17" i="24"/>
  <c r="C16" i="24"/>
  <c r="C31" i="29"/>
  <c r="B31" i="29"/>
  <c r="D30" i="29"/>
  <c r="D29" i="29"/>
  <c r="D28" i="29"/>
  <c r="D27" i="29"/>
  <c r="D26" i="29"/>
  <c r="D25" i="29"/>
  <c r="D10" i="29"/>
  <c r="D9" i="29"/>
  <c r="D8" i="29"/>
  <c r="D7" i="29"/>
  <c r="D6" i="29"/>
  <c r="D31" i="29" l="1"/>
  <c r="C15" i="24"/>
  <c r="C14" i="24"/>
  <c r="C13" i="24"/>
  <c r="C28" i="27" l="1"/>
  <c r="B28" i="27"/>
  <c r="D27" i="27"/>
  <c r="D26" i="27"/>
  <c r="D25" i="27"/>
  <c r="D24" i="27"/>
  <c r="D23" i="27"/>
  <c r="D22" i="27"/>
  <c r="D8" i="27"/>
  <c r="D7" i="27"/>
  <c r="D6" i="27"/>
  <c r="D28" i="27" l="1"/>
  <c r="B12" i="26" l="1"/>
  <c r="C32" i="23" l="1"/>
  <c r="C31" i="23"/>
  <c r="C30" i="23"/>
  <c r="C29" i="23"/>
  <c r="C28" i="23"/>
  <c r="C27" i="23"/>
  <c r="C26" i="23"/>
  <c r="C25" i="23"/>
  <c r="C24" i="23"/>
  <c r="C32" i="22"/>
  <c r="C31" i="22"/>
  <c r="C30" i="22"/>
  <c r="C29" i="22"/>
  <c r="C28" i="22"/>
  <c r="C27" i="22"/>
  <c r="C26" i="22"/>
  <c r="C25" i="22"/>
  <c r="C24" i="22"/>
  <c r="C8" i="9" l="1"/>
  <c r="C7" i="9"/>
  <c r="C6" i="9"/>
  <c r="B9" i="2" l="1"/>
  <c r="C9" i="2" s="1"/>
  <c r="D9" i="2" l="1"/>
  <c r="E37" i="1"/>
  <c r="E36" i="1"/>
  <c r="E35" i="1"/>
  <c r="E34" i="1"/>
  <c r="E33" i="1"/>
  <c r="E32" i="1"/>
  <c r="E31" i="1"/>
  <c r="E30" i="1"/>
  <c r="E29" i="1"/>
  <c r="E28" i="1"/>
  <c r="E27" i="1"/>
  <c r="E26" i="1"/>
  <c r="Q8" i="1" l="1"/>
  <c r="P8" i="1" s="1"/>
  <c r="R8" i="1" s="1"/>
  <c r="Q9" i="1"/>
  <c r="P9" i="1" s="1"/>
  <c r="R9" i="1" s="1"/>
  <c r="Q10" i="1"/>
  <c r="P10" i="1" s="1"/>
  <c r="R10" i="1" s="1"/>
  <c r="Q11" i="1"/>
  <c r="P11" i="1" s="1"/>
  <c r="R11" i="1" s="1"/>
  <c r="Q12" i="1"/>
  <c r="P12" i="1" s="1"/>
  <c r="R12" i="1" s="1"/>
  <c r="Q13" i="1"/>
  <c r="P13" i="1" s="1"/>
  <c r="R13" i="1" s="1"/>
  <c r="Q14" i="1"/>
  <c r="P14" i="1" s="1"/>
  <c r="R14" i="1" s="1"/>
  <c r="Q15" i="1"/>
  <c r="P15" i="1" s="1"/>
  <c r="R15" i="1" s="1"/>
  <c r="Q16" i="1"/>
  <c r="P16" i="1" s="1"/>
  <c r="R16" i="1" s="1"/>
  <c r="Q17" i="1"/>
  <c r="P17" i="1" s="1"/>
  <c r="R17" i="1" s="1"/>
  <c r="Q18" i="1"/>
  <c r="P18" i="1" s="1"/>
  <c r="R18" i="1" s="1"/>
  <c r="Q7" i="1"/>
  <c r="P7" i="1" s="1"/>
  <c r="R7" i="1" s="1"/>
  <c r="K19" i="1"/>
  <c r="K8" i="1"/>
  <c r="K9" i="1"/>
  <c r="K10" i="1"/>
  <c r="K11" i="1"/>
  <c r="J14" i="1"/>
  <c r="L14" i="1" s="1"/>
  <c r="J15" i="1"/>
  <c r="L15" i="1" s="1"/>
  <c r="J19" i="1"/>
  <c r="E8" i="1"/>
  <c r="J8" i="1" s="1"/>
  <c r="E9" i="1"/>
  <c r="J9" i="1" s="1"/>
  <c r="E10" i="1"/>
  <c r="J10" i="1" s="1"/>
  <c r="E11" i="1"/>
  <c r="J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7" i="1"/>
  <c r="K7" i="1" s="1"/>
  <c r="J7" i="1" l="1"/>
  <c r="J17" i="1"/>
  <c r="L17" i="1" s="1"/>
  <c r="J18" i="1"/>
  <c r="L18" i="1" s="1"/>
  <c r="J16" i="1"/>
  <c r="L16" i="1" s="1"/>
  <c r="L19" i="1"/>
  <c r="J13" i="1"/>
  <c r="L13" i="1" s="1"/>
  <c r="L7" i="1"/>
  <c r="J12" i="1"/>
  <c r="L12" i="1" s="1"/>
  <c r="L10" i="1"/>
  <c r="L9" i="1"/>
  <c r="L8" i="1"/>
  <c r="L11" i="1"/>
</calcChain>
</file>

<file path=xl/sharedStrings.xml><?xml version="1.0" encoding="utf-8"?>
<sst xmlns="http://schemas.openxmlformats.org/spreadsheetml/2006/main" count="600" uniqueCount="188">
  <si>
    <t xml:space="preserve">No </t>
  </si>
  <si>
    <t>Sí</t>
  </si>
  <si>
    <t>GESTIÓN AMBIENTAL</t>
  </si>
  <si>
    <t>En el año 2023, la empresa realizó o implementó alguna accion a favor del ambiente</t>
  </si>
  <si>
    <t>Adopción de tecnologías para el ahorro de agua, electricidad y/o combustible</t>
  </si>
  <si>
    <t>Actividades para la mejora de la calidad del aire</t>
  </si>
  <si>
    <t>Actividades para la gestión de aguas residuales</t>
  </si>
  <si>
    <t>Actividades para la gestión de residuos (reducción, reuso, reciclaje de materiales)</t>
  </si>
  <si>
    <t>Actividades para la protección y descontaminación de suelos, aguas subterráneas y aguas superficiales</t>
  </si>
  <si>
    <t>Actividades para la protección de la biodiversidad y los paisajes</t>
  </si>
  <si>
    <t>Actividades de Investigación y desarrollo para protección ambiental</t>
  </si>
  <si>
    <t>Acreditación Ambiental (Certificación ISO 14001, EMAS, otros)</t>
  </si>
  <si>
    <t>Actividades para reducir las emisiones de gases de efecto invernadero</t>
  </si>
  <si>
    <t>Actividades de educación ambiental</t>
  </si>
  <si>
    <t>Adopcion de buenas practicas y/o tecnologias para el uso eficiente de materiales</t>
  </si>
  <si>
    <t>Actividades para la minumizacion, reutilizacion o valorizacion de residuos, mermas, subproductos y similares (reciclaje, compostaje,etc)</t>
  </si>
  <si>
    <t>.</t>
  </si>
  <si>
    <t>Total</t>
  </si>
  <si>
    <t>Indicador</t>
  </si>
  <si>
    <t>Nro</t>
  </si>
  <si>
    <t>Nro.  de empresas</t>
  </si>
  <si>
    <t>La empresa realizó o implementó alguna accion a favor del ambiente</t>
  </si>
  <si>
    <t>%</t>
  </si>
  <si>
    <t>Pesca</t>
  </si>
  <si>
    <t>X</t>
  </si>
  <si>
    <t>Y</t>
  </si>
  <si>
    <t>Z</t>
  </si>
  <si>
    <t>Si</t>
  </si>
  <si>
    <t>No</t>
  </si>
  <si>
    <t>Pesca y Acuicultura</t>
  </si>
  <si>
    <t>Manufactura</t>
  </si>
  <si>
    <t>Servicios</t>
  </si>
  <si>
    <t>Comercio</t>
  </si>
  <si>
    <t>Pesca y acuicultura</t>
  </si>
  <si>
    <t>Construcción</t>
  </si>
  <si>
    <t xml:space="preserve">Sin acciones a favor del ambiente </t>
  </si>
  <si>
    <t>Acciones a favor del ambiente</t>
  </si>
  <si>
    <t>Sectores económicos</t>
  </si>
  <si>
    <t>Actividades para la gestión de residuos</t>
  </si>
  <si>
    <t>Cantidad</t>
  </si>
  <si>
    <t>mean(C7P32)</t>
  </si>
  <si>
    <t>N(C7P32)</t>
  </si>
  <si>
    <t>Micro empresa</t>
  </si>
  <si>
    <t>Tamaño de empresa</t>
  </si>
  <si>
    <t>Promedio</t>
  </si>
  <si>
    <t>Valor real</t>
  </si>
  <si>
    <t>Mediana empresa no tiene casos</t>
  </si>
  <si>
    <t>Pequeña empresa</t>
  </si>
  <si>
    <t>Grande y mediana empresa</t>
  </si>
  <si>
    <t>Gastó en residuos sólidos</t>
  </si>
  <si>
    <t>SI</t>
  </si>
  <si>
    <t>Adopción de buenas prácticas y/o tecnologías</t>
  </si>
  <si>
    <t xml:space="preserve">Actividades para la minimización, reutilización de residuos, etc. </t>
  </si>
  <si>
    <t>Otras actividades en favor del ambiente</t>
  </si>
  <si>
    <t>Nacional</t>
  </si>
  <si>
    <t>Subsectores</t>
  </si>
  <si>
    <t>Bebidas</t>
  </si>
  <si>
    <t>Equipos informáticos y electrónicos</t>
  </si>
  <si>
    <t>Alimentos</t>
  </si>
  <si>
    <t>Metales comunes</t>
  </si>
  <si>
    <t>Industrias diversas</t>
  </si>
  <si>
    <t>Químicos</t>
  </si>
  <si>
    <t>Equipos eléctricos</t>
  </si>
  <si>
    <t>Madera y productos de madera</t>
  </si>
  <si>
    <t>Caucho y plástico</t>
  </si>
  <si>
    <t>Papel y productos de papel</t>
  </si>
  <si>
    <t>Cuero y calzado</t>
  </si>
  <si>
    <t>Reparación de maquinas</t>
  </si>
  <si>
    <t>Productos farmacéuticos</t>
  </si>
  <si>
    <t>Productos textiles</t>
  </si>
  <si>
    <t>Minerales no metálicos</t>
  </si>
  <si>
    <t>Impresión y grabaciones</t>
  </si>
  <si>
    <t>Productos de metal</t>
  </si>
  <si>
    <t>Maquinarias y equipos diversos</t>
  </si>
  <si>
    <t>Prendas de vestir</t>
  </si>
  <si>
    <t>Vehículos automotores y remolques</t>
  </si>
  <si>
    <t>Equipos de transporte diversos</t>
  </si>
  <si>
    <t>Muebles</t>
  </si>
  <si>
    <t>Principales acciones</t>
  </si>
  <si>
    <t>Microempresa</t>
  </si>
  <si>
    <t>Grande, mediana y pequeña</t>
  </si>
  <si>
    <t>Minería e hidrocarburos</t>
  </si>
  <si>
    <t>Minería e Hidrocarburo</t>
  </si>
  <si>
    <t>Actividades para la minimización, reutilización o valorización de residuos</t>
  </si>
  <si>
    <t>Industrias</t>
  </si>
  <si>
    <t>N°</t>
  </si>
  <si>
    <t>Adopción de buenas prácticas y/o tecnologías para el uso eficiente de materiales</t>
  </si>
  <si>
    <t>13. Otras actividades en favor del ambiente</t>
  </si>
  <si>
    <t>* Nota: Pregunta de opción múltiple</t>
  </si>
  <si>
    <t>Solo 1 empresa</t>
  </si>
  <si>
    <t>Tipo de Instrumento de Gestión Ambiental implementado</t>
  </si>
  <si>
    <t>Declaración de Adecuación Ambiental (DAA)</t>
  </si>
  <si>
    <t>Declaración de Impacto Ambiental (DIA) - Categoría I</t>
  </si>
  <si>
    <t>Declaración Ambiental para Actividades en Curso (DAAC)</t>
  </si>
  <si>
    <t>Estudio de Impacto Ambiental - Sin categoría</t>
  </si>
  <si>
    <t>Programa de Adecuación y Manejo Ambiental (PAMA)</t>
  </si>
  <si>
    <t>Otro instrumento de gestión ambiental</t>
  </si>
  <si>
    <t>Estudio de Impacto Ambiental detallado (EIA-d) - Categoría III</t>
  </si>
  <si>
    <t>Estudio de Impacto Ambiental semidetallado (EIA-sd) - Categoría II</t>
  </si>
  <si>
    <t>Plan Ambiental Detallado (PAD)</t>
  </si>
  <si>
    <t>La autoridad le indicó que no lo requería</t>
  </si>
  <si>
    <t>El IGA se encontraba en evaluación</t>
  </si>
  <si>
    <t>No inició las gestiones para tener IGA</t>
  </si>
  <si>
    <t>Residuos Generados</t>
  </si>
  <si>
    <t>Residuos Reciclados</t>
  </si>
  <si>
    <t>Solo Peligrosos</t>
  </si>
  <si>
    <t>Solo No Peligrosos</t>
  </si>
  <si>
    <t>Peligrosos y No Peligrosos</t>
  </si>
  <si>
    <t>GASTO</t>
  </si>
  <si>
    <t>Gastos</t>
  </si>
  <si>
    <t>Actividades de protección ambiental</t>
  </si>
  <si>
    <t>Protección contra las radiaciones (excluida la seguridad exterior)</t>
  </si>
  <si>
    <t>Protección de la biodiversidad y los paisajes</t>
  </si>
  <si>
    <t>Investigación y desarrollo para protección ambiental</t>
  </si>
  <si>
    <t>Protección del aire y del clima</t>
  </si>
  <si>
    <t>Gestión de residuos</t>
  </si>
  <si>
    <t>Gestión de aguas residuales</t>
  </si>
  <si>
    <t>Otras actividades de protección del ambiente</t>
  </si>
  <si>
    <t>Inversión</t>
  </si>
  <si>
    <t>(En porcentaje)</t>
  </si>
  <si>
    <t xml:space="preserve">Empresas que realizaron un gasto en la gestión de residuos sólidos, 2023
</t>
  </si>
  <si>
    <t>Gasto promedio en la gestión de residuos sólidos, por tamaño de empresa, 2023</t>
  </si>
  <si>
    <t>(En Miles de soles)</t>
  </si>
  <si>
    <t>Fuente: Encuesta Económica Anual (EEA) 2024.</t>
  </si>
  <si>
    <t>Elaboración: PRODUCE – Oficina de Estudios Económicos (OEE).</t>
  </si>
  <si>
    <t>Respuesta</t>
  </si>
  <si>
    <t>NACIONAL: ACCIONES EN FAVOR DEL AMBIENTE</t>
  </si>
  <si>
    <t>Implementó alguna acción en favor del ambiente, 2023</t>
  </si>
  <si>
    <t>Empresas que implementaron acciones en favor del ambiente, por sectores económicos, 2023</t>
  </si>
  <si>
    <t>(En porcentajes)</t>
  </si>
  <si>
    <t>Mediana y Gran Empresa: Implementó alguna acción en favor del ambiente, 2023</t>
  </si>
  <si>
    <t>Mediana y Gran empresa: Empresas que implementaron acciones en favor del ambiente, por industria, 2023</t>
  </si>
  <si>
    <t>Mediana y Gran Empresa: Principales acciones a favor del ambiente implementadas, 2023</t>
  </si>
  <si>
    <t>En el año 2023, ¿la empresa realizó o implementó alguna acción en favor del ambiente?</t>
  </si>
  <si>
    <t>Cantidad de empresas</t>
  </si>
  <si>
    <t>Promedio de gasto (*)</t>
  </si>
  <si>
    <t>MANUFACTURA: INSTRUMENTOS DE GESTIÓN AMBIENTAL (IGA) (1)</t>
  </si>
  <si>
    <t>Mediana y Gran Empresa: Instrumentos de gestión ambiental que presentaron las empresas, según tipo, 2023</t>
  </si>
  <si>
    <t>(en porcentajes)</t>
  </si>
  <si>
    <t>Instrumento: Declaración de Adecuación Ambiental (DAA), por industria, 2023</t>
  </si>
  <si>
    <t>MANUFACTURA: INSTRUMENTOS DE GESTIÓN AMBIENTAL (IGA) (2)</t>
  </si>
  <si>
    <t>Mediana y Gran Empresa: Principal razón por la que no se contó con un instrumento de gestión ambiental, 2023</t>
  </si>
  <si>
    <t>Razones</t>
  </si>
  <si>
    <t>Mediana y Gran Empresa: Principal razón por la que no se contó con un instrumento de gestión ambiental, por industria, 2023</t>
  </si>
  <si>
    <t>MANUFACTURA: INFORME DE SOSTENIBILIDAD</t>
  </si>
  <si>
    <t>Mediana y Gran Empresa: Empresas que publicaron informes de sostenibilidad, 2023</t>
  </si>
  <si>
    <t>Mediana y Gran Empresa: Empresas que publicaron informes de sostenibilidad por industria, 2023</t>
  </si>
  <si>
    <t>MANUFACTURA: RESIDUOS SÓLIDOS</t>
  </si>
  <si>
    <t>Mediana y Gran Empresa: Empresas que generaron residuos sólidos, 2023</t>
  </si>
  <si>
    <t>Mediana y Gran Empresa: Empresas que reciclaron residuos sólidos, 2023</t>
  </si>
  <si>
    <t>MANUFACTURA: TIPOS DE GASTOS REALIZADOS</t>
  </si>
  <si>
    <t>Mediana y Gran Empresa: Empresas que realizaron gastos para la protección ambiental, 2023</t>
  </si>
  <si>
    <t>Mediana y Gran Empresa: Tipos de gastos realizados para la protección ambiental, 2023</t>
  </si>
  <si>
    <t>MANUFACTURA: TIPOS DE INVERSIONES REALIZADAS</t>
  </si>
  <si>
    <t>Mediana y Gran Empresa: Empresas que realizaron inversiones para la protección ambiental, 2023</t>
  </si>
  <si>
    <t>Mediana y Gran Empresa: Tipos de inversiones realizados para la protección ambiental, 2023</t>
  </si>
  <si>
    <t>Reparación de máquinas</t>
  </si>
  <si>
    <t xml:space="preserve">(*) Informe de Sostenibilidad: Documento técnico elaborado en el marco de los Objetivos de Desarrollo Sostenible. </t>
  </si>
  <si>
    <t>Incluye temática sobre los impactos económicos, ambientales y sociales causados por la actividad diaria de la empresa.</t>
  </si>
  <si>
    <t>Actividades de educación ambiental, por industria, 2023</t>
  </si>
  <si>
    <t>MINISTERIO DE LA PRODUCCIÓN</t>
  </si>
  <si>
    <t>OFICINA GENERAL DE EVALUACIÓN DE IMPACTO Y ESTUDIOS ECONÓMICOS</t>
  </si>
  <si>
    <t>Oficina de Estudios Económicos</t>
  </si>
  <si>
    <t>Índice de gráficos</t>
  </si>
  <si>
    <t>(*)1,058.595</t>
  </si>
  <si>
    <t>Para Grande y Mediana Empresa, es el valor real en miles de soles. Para no distorsionar el gráfico se coloca manual.</t>
  </si>
  <si>
    <t>Mediana y Gran Empresa: Empresas que implementaron instrumentos de gestión ambiental, 2023</t>
  </si>
  <si>
    <t>Mediana y Gran Empresa: Empresas que implementaron instrumentos de gestión ambiental, por industria, 2023</t>
  </si>
  <si>
    <t>Otros instrumentos de gestión ambiental (*)</t>
  </si>
  <si>
    <t>(*) Incluyen: Estudio de Impacto Ambiental detallado (EI-d) - Categoría III, Plan Ambiental Detallado (PAD), entre otros.</t>
  </si>
  <si>
    <t>MICROEMPRESA - PRINCIPALES ACCIONES EN FAVOR DEL AMBIENTE</t>
  </si>
  <si>
    <t>Microempresas: Principales acciones a favor del ambiente, 2023</t>
  </si>
  <si>
    <t>(Cantidad y porcentaje)</t>
  </si>
  <si>
    <t>(Porcentaje)</t>
  </si>
  <si>
    <t>Actividades para la minimización y reutilización de residuos, por sector económico, 2023</t>
  </si>
  <si>
    <t>MEDIANA Y GRAN EMPRESA: ACCIONES EN FAVOR DEL AMBIENTE</t>
  </si>
  <si>
    <r>
      <t xml:space="preserve">Mediana y Gran Empresa: </t>
    </r>
    <r>
      <rPr>
        <b/>
        <sz val="14"/>
        <color rgb="FF000000"/>
        <rFont val="Calibri"/>
        <family val="2"/>
        <scheme val="minor"/>
      </rPr>
      <t>Principales acciones a favor del ambiente, 2023</t>
    </r>
  </si>
  <si>
    <t>Mediana y Gran Empresa: Principales acciones a favor del ambiente, 2023</t>
  </si>
  <si>
    <t xml:space="preserve">NACIONAL: GASTO EN LA GESTIÓN DE RESIDUOS SÓLIDOS </t>
  </si>
  <si>
    <t>Actividades de educación ambiental, por sector económico, 2023</t>
  </si>
  <si>
    <r>
      <t>Actividades de educación ambiental</t>
    </r>
    <r>
      <rPr>
        <b/>
        <sz val="14"/>
        <color rgb="FF000000"/>
        <rFont val="Calibri"/>
        <family val="2"/>
        <scheme val="minor"/>
      </rPr>
      <t>, por sector económico, 2023</t>
    </r>
  </si>
  <si>
    <t>MANUFACTURA: ACCIONES EN FAVOR DEL AMBIENTE (2)</t>
  </si>
  <si>
    <t>MANUFACTURA: ACCIONES EN FAVOR DEL AMBIENTE (1)</t>
  </si>
  <si>
    <t>Principales Resultados de la Encuesta Económica Anual (EEA) 2024</t>
  </si>
  <si>
    <t>Economía Circular</t>
  </si>
  <si>
    <t>Reducción del ruido y las vibraciones</t>
  </si>
  <si>
    <t>Protección y descontaminación de suelo y aguas</t>
  </si>
  <si>
    <t>Protección y descontaminación de suelos y 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</si>
</sst>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_-* #,##0.0_-;\-* #,##0.0_-;_-* &quot;-&quot;??_-;_-@_-"/>
    <numFmt numFmtId="173" formatCode="_-* #,##0.000_-;\-* #,##0.0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32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3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64" fontId="0" fillId="0" borderId="1" xfId="0" applyNumberFormat="1" applyBorder="1" applyAlignment="1">
      <alignment horizontal="center" vertical="top"/>
    </xf>
    <xf numFmtId="3" fontId="0" fillId="0" borderId="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3" fontId="0" fillId="3" borderId="1" xfId="0" applyNumberForma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164" fontId="0" fillId="0" borderId="0" xfId="0" applyNumberFormat="1" applyFill="1" applyBorder="1" applyAlignment="1">
      <alignment horizontal="center" vertical="top"/>
    </xf>
    <xf numFmtId="4" fontId="0" fillId="0" borderId="0" xfId="0" applyNumberFormat="1"/>
    <xf numFmtId="0" fontId="0" fillId="0" borderId="1" xfId="0" applyBorder="1"/>
    <xf numFmtId="165" fontId="0" fillId="0" borderId="0" xfId="0" applyNumberFormat="1"/>
    <xf numFmtId="0" fontId="2" fillId="2" borderId="1" xfId="0" applyFont="1" applyFill="1" applyBorder="1"/>
    <xf numFmtId="3" fontId="0" fillId="0" borderId="0" xfId="0" applyNumberFormat="1"/>
    <xf numFmtId="3" fontId="0" fillId="5" borderId="0" xfId="0" applyNumberFormat="1" applyFill="1"/>
    <xf numFmtId="166" fontId="0" fillId="0" borderId="0" xfId="0" applyNumberForma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0" fontId="0" fillId="0" borderId="0" xfId="0" applyFill="1" applyBorder="1"/>
    <xf numFmtId="0" fontId="0" fillId="4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/>
    <xf numFmtId="166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4" borderId="1" xfId="0" applyFont="1" applyFill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165" fontId="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/>
    <xf numFmtId="9" fontId="0" fillId="0" borderId="0" xfId="1" applyFont="1" applyBorder="1" applyAlignment="1">
      <alignment horizontal="center"/>
    </xf>
    <xf numFmtId="165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0" fillId="0" borderId="0" xfId="1" applyNumberFormat="1" applyFont="1" applyFill="1" applyBorder="1"/>
    <xf numFmtId="0" fontId="2" fillId="2" borderId="0" xfId="0" applyFont="1" applyFill="1" applyAlignment="1">
      <alignment horizontal="left"/>
    </xf>
    <xf numFmtId="4" fontId="1" fillId="0" borderId="1" xfId="0" applyNumberFormat="1" applyFont="1" applyBorder="1"/>
    <xf numFmtId="166" fontId="1" fillId="0" borderId="1" xfId="0" applyNumberFormat="1" applyFont="1" applyBorder="1"/>
    <xf numFmtId="0" fontId="0" fillId="9" borderId="0" xfId="0" applyFill="1"/>
    <xf numFmtId="0" fontId="14" fillId="9" borderId="0" xfId="0" applyFont="1" applyFill="1"/>
    <xf numFmtId="0" fontId="13" fillId="9" borderId="0" xfId="0" applyFont="1" applyFill="1" applyAlignment="1"/>
    <xf numFmtId="0" fontId="11" fillId="7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4" fontId="0" fillId="0" borderId="1" xfId="0" applyNumberFormat="1" applyFont="1" applyBorder="1"/>
    <xf numFmtId="0" fontId="16" fillId="0" borderId="0" xfId="0" applyFont="1" applyAlignment="1">
      <alignment horizontal="left" vertical="center" readingOrder="1"/>
    </xf>
    <xf numFmtId="3" fontId="0" fillId="0" borderId="1" xfId="0" applyNumberFormat="1" applyFont="1" applyBorder="1"/>
    <xf numFmtId="4" fontId="1" fillId="0" borderId="0" xfId="0" applyNumberFormat="1" applyFont="1" applyBorder="1"/>
    <xf numFmtId="166" fontId="1" fillId="0" borderId="0" xfId="0" applyNumberFormat="1" applyFont="1" applyBorder="1"/>
    <xf numFmtId="0" fontId="17" fillId="9" borderId="0" xfId="0" applyFont="1" applyFill="1" applyAlignme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vertical="center" readingOrder="1"/>
    </xf>
    <xf numFmtId="0" fontId="11" fillId="7" borderId="4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166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0" fillId="0" borderId="0" xfId="0" applyFont="1" applyAlignment="1">
      <alignment horizontal="left" vertical="center" readingOrder="1"/>
    </xf>
    <xf numFmtId="0" fontId="22" fillId="0" borderId="0" xfId="0" applyFont="1" applyAlignment="1">
      <alignment horizontal="left" vertical="center" readingOrder="1"/>
    </xf>
    <xf numFmtId="3" fontId="0" fillId="0" borderId="1" xfId="0" applyNumberFormat="1" applyFont="1" applyFill="1" applyBorder="1"/>
    <xf numFmtId="165" fontId="0" fillId="0" borderId="1" xfId="0" applyNumberFormat="1" applyFont="1" applyBorder="1"/>
    <xf numFmtId="1" fontId="0" fillId="0" borderId="0" xfId="0" applyNumberFormat="1" applyFont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7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8" borderId="1" xfId="0" applyFont="1" applyFill="1" applyBorder="1" applyAlignment="1">
      <alignment horizontal="center"/>
    </xf>
    <xf numFmtId="0" fontId="21" fillId="0" borderId="0" xfId="0" applyFont="1"/>
    <xf numFmtId="164" fontId="11" fillId="2" borderId="1" xfId="0" applyNumberFormat="1" applyFont="1" applyFill="1" applyBorder="1" applyAlignment="1">
      <alignment wrapText="1"/>
    </xf>
    <xf numFmtId="164" fontId="11" fillId="2" borderId="1" xfId="0" applyNumberFormat="1" applyFont="1" applyFill="1" applyBorder="1" applyAlignment="1"/>
    <xf numFmtId="164" fontId="0" fillId="0" borderId="1" xfId="0" applyNumberFormat="1" applyFont="1" applyBorder="1"/>
    <xf numFmtId="0" fontId="1" fillId="0" borderId="1" xfId="0" applyFont="1" applyFill="1" applyBorder="1"/>
    <xf numFmtId="166" fontId="1" fillId="0" borderId="1" xfId="1" applyNumberFormat="1" applyFont="1" applyBorder="1"/>
    <xf numFmtId="9" fontId="1" fillId="0" borderId="1" xfId="1" applyFont="1" applyBorder="1"/>
    <xf numFmtId="0" fontId="11" fillId="7" borderId="4" xfId="3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15" fillId="0" borderId="0" xfId="0" applyFont="1"/>
    <xf numFmtId="0" fontId="6" fillId="0" borderId="1" xfId="0" applyFont="1" applyFill="1" applyBorder="1"/>
    <xf numFmtId="1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center"/>
    </xf>
    <xf numFmtId="0" fontId="11" fillId="7" borderId="2" xfId="3" applyFont="1" applyFill="1" applyBorder="1" applyAlignment="1">
      <alignment horizontal="center" vertical="center" wrapText="1"/>
    </xf>
    <xf numFmtId="0" fontId="11" fillId="7" borderId="3" xfId="3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readingOrder="1"/>
    </xf>
    <xf numFmtId="0" fontId="0" fillId="0" borderId="0" xfId="0" applyFont="1" applyAlignment="1">
      <alignment vertical="center"/>
    </xf>
    <xf numFmtId="0" fontId="24" fillId="11" borderId="0" xfId="0" applyFont="1" applyFill="1"/>
    <xf numFmtId="0" fontId="24" fillId="11" borderId="0" xfId="0" applyFont="1" applyFill="1" applyAlignment="1">
      <alignment vertical="center"/>
    </xf>
    <xf numFmtId="0" fontId="25" fillId="11" borderId="0" xfId="0" applyFont="1" applyFill="1" applyAlignment="1">
      <alignment vertical="center"/>
    </xf>
    <xf numFmtId="0" fontId="26" fillId="11" borderId="0" xfId="0" applyFont="1" applyFill="1" applyAlignment="1">
      <alignment vertical="center"/>
    </xf>
    <xf numFmtId="0" fontId="27" fillId="11" borderId="0" xfId="0" applyFont="1" applyFill="1" applyAlignment="1">
      <alignment vertical="center"/>
    </xf>
    <xf numFmtId="0" fontId="24" fillId="12" borderId="0" xfId="0" applyFont="1" applyFill="1" applyAlignment="1">
      <alignment vertical="center"/>
    </xf>
    <xf numFmtId="0" fontId="27" fillId="12" borderId="0" xfId="0" applyFont="1" applyFill="1" applyAlignment="1">
      <alignment vertical="center"/>
    </xf>
    <xf numFmtId="0" fontId="24" fillId="12" borderId="0" xfId="0" applyFont="1" applyFill="1"/>
    <xf numFmtId="0" fontId="28" fillId="11" borderId="0" xfId="0" applyFont="1" applyFill="1" applyAlignment="1">
      <alignment vertical="center"/>
    </xf>
    <xf numFmtId="0" fontId="29" fillId="11" borderId="0" xfId="0" applyFont="1" applyFill="1" applyAlignment="1">
      <alignment vertical="center"/>
    </xf>
    <xf numFmtId="0" fontId="30" fillId="11" borderId="0" xfId="0" applyFont="1" applyFill="1" applyAlignment="1">
      <alignment horizontal="left" vertical="center"/>
    </xf>
    <xf numFmtId="0" fontId="30" fillId="11" borderId="0" xfId="0" applyFont="1" applyFill="1" applyAlignment="1">
      <alignment vertical="center"/>
    </xf>
    <xf numFmtId="0" fontId="18" fillId="11" borderId="0" xfId="0" applyFont="1" applyFill="1"/>
    <xf numFmtId="0" fontId="30" fillId="11" borderId="0" xfId="0" applyFont="1" applyFill="1" applyAlignment="1">
      <alignment horizontal="center" vertical="center"/>
    </xf>
    <xf numFmtId="0" fontId="31" fillId="11" borderId="0" xfId="0" applyFont="1" applyFill="1"/>
    <xf numFmtId="0" fontId="31" fillId="11" borderId="0" xfId="0" applyFont="1" applyFill="1" applyAlignment="1">
      <alignment vertical="center"/>
    </xf>
    <xf numFmtId="0" fontId="32" fillId="11" borderId="0" xfId="0" applyFont="1" applyFill="1" applyAlignment="1">
      <alignment vertical="center"/>
    </xf>
    <xf numFmtId="0" fontId="33" fillId="11" borderId="0" xfId="0" applyFont="1" applyFill="1"/>
    <xf numFmtId="0" fontId="32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vertical="center"/>
    </xf>
    <xf numFmtId="0" fontId="33" fillId="11" borderId="0" xfId="0" applyFont="1" applyFill="1" applyAlignment="1">
      <alignment horizontal="center" vertical="center"/>
    </xf>
    <xf numFmtId="43" fontId="34" fillId="0" borderId="0" xfId="2" applyNumberFormat="1" applyFont="1"/>
    <xf numFmtId="0" fontId="34" fillId="0" borderId="0" xfId="0" applyFont="1" applyAlignment="1">
      <alignment horizontal="left" indent="1"/>
    </xf>
    <xf numFmtId="0" fontId="20" fillId="0" borderId="0" xfId="0" applyFont="1" applyFill="1" applyAlignment="1">
      <alignment horizontal="left" vertical="center" readingOrder="1"/>
    </xf>
    <xf numFmtId="0" fontId="0" fillId="0" borderId="0" xfId="0" applyFont="1" applyFill="1"/>
    <xf numFmtId="164" fontId="0" fillId="13" borderId="1" xfId="0" applyNumberFormat="1" applyFont="1" applyFill="1" applyBorder="1"/>
    <xf numFmtId="1" fontId="6" fillId="0" borderId="1" xfId="0" applyNumberFormat="1" applyFont="1" applyBorder="1" applyAlignment="1">
      <alignment horizontal="center"/>
    </xf>
    <xf numFmtId="0" fontId="11" fillId="7" borderId="1" xfId="3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 wrapText="1"/>
    </xf>
    <xf numFmtId="173" fontId="0" fillId="0" borderId="0" xfId="2" applyNumberFormat="1" applyFont="1"/>
    <xf numFmtId="1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21" fillId="0" borderId="5" xfId="0" applyFont="1" applyFill="1" applyBorder="1"/>
    <xf numFmtId="0" fontId="9" fillId="10" borderId="1" xfId="3" applyFont="1" applyFill="1" applyBorder="1" applyAlignment="1">
      <alignment horizontal="center" vertical="center"/>
    </xf>
    <xf numFmtId="0" fontId="9" fillId="10" borderId="1" xfId="3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indent="1"/>
    </xf>
    <xf numFmtId="1" fontId="1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left" vertical="center" readingOrder="1"/>
    </xf>
    <xf numFmtId="0" fontId="17" fillId="9" borderId="0" xfId="0" applyFont="1" applyFill="1"/>
    <xf numFmtId="0" fontId="15" fillId="0" borderId="0" xfId="0" applyFont="1" applyAlignment="1">
      <alignment horizontal="left" vertical="center" readingOrder="1"/>
    </xf>
    <xf numFmtId="3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4" fontId="0" fillId="0" borderId="0" xfId="0" applyNumberFormat="1" applyBorder="1"/>
    <xf numFmtId="4" fontId="0" fillId="0" borderId="0" xfId="0" applyNumberFormat="1" applyFont="1" applyFill="1" applyBorder="1"/>
    <xf numFmtId="4" fontId="0" fillId="0" borderId="0" xfId="0" applyNumberFormat="1" applyFont="1"/>
    <xf numFmtId="164" fontId="12" fillId="0" borderId="7" xfId="0" applyNumberFormat="1" applyFont="1" applyBorder="1" applyAlignment="1">
      <alignment horizontal="center" vertical="center" wrapText="1"/>
    </xf>
    <xf numFmtId="167" fontId="12" fillId="0" borderId="7" xfId="2" applyNumberFormat="1" applyFont="1" applyBorder="1" applyAlignment="1">
      <alignment vertical="center"/>
    </xf>
    <xf numFmtId="0" fontId="0" fillId="0" borderId="0" xfId="0" applyFont="1" applyBorder="1"/>
    <xf numFmtId="0" fontId="2" fillId="2" borderId="6" xfId="0" applyFont="1" applyFill="1" applyBorder="1" applyAlignment="1">
      <alignment vertical="center"/>
    </xf>
    <xf numFmtId="0" fontId="18" fillId="11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center" inden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/>
    </xf>
    <xf numFmtId="167" fontId="0" fillId="0" borderId="1" xfId="2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/>
    <xf numFmtId="0" fontId="36" fillId="11" borderId="0" xfId="0" applyFont="1" applyFill="1" applyAlignment="1">
      <alignment vertical="center"/>
    </xf>
    <xf numFmtId="0" fontId="23" fillId="0" borderId="0" xfId="0" applyFont="1" applyAlignment="1">
      <alignment horizontal="left" vertical="center" readingOrder="1"/>
    </xf>
  </cellXfs>
  <cellStyles count="4">
    <cellStyle name="Millares" xfId="2" builtinId="3"/>
    <cellStyle name="Normal" xfId="0" builtinId="0"/>
    <cellStyle name="Normal 2 12" xfId="3" xr:uid="{4630FAA7-54B3-4E77-97A2-B233BD3CE43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3425925925925927"/>
          <c:w val="0.93888888888888888"/>
          <c:h val="0.75834135316418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'Gasto promedio'!$I$6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1,058,595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A-4A75-ADD5-305DE6034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'Gasto promedio'!$H$7:$H$10</c:f>
              <c:strCache>
                <c:ptCount val="4"/>
                <c:pt idx="0">
                  <c:v>Grande y mediana empresa</c:v>
                </c:pt>
                <c:pt idx="1">
                  <c:v>Pequeña empresa</c:v>
                </c:pt>
                <c:pt idx="2">
                  <c:v>Micro empresa</c:v>
                </c:pt>
                <c:pt idx="3">
                  <c:v>Nacional</c:v>
                </c:pt>
              </c:strCache>
            </c:strRef>
          </c:cat>
          <c:val>
            <c:numRef>
              <c:f>'Gasto promedio'!$I$7:$I$10</c:f>
              <c:numCache>
                <c:formatCode>#,##0</c:formatCode>
                <c:ptCount val="4"/>
                <c:pt idx="0">
                  <c:v>42343.8</c:v>
                </c:pt>
                <c:pt idx="1">
                  <c:v>24554</c:v>
                </c:pt>
                <c:pt idx="2">
                  <c:v>3226</c:v>
                </c:pt>
                <c:pt idx="3">
                  <c:v>25419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A-4A75-ADD5-305DE6034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236288"/>
        <c:axId val="220218752"/>
      </c:barChart>
      <c:catAx>
        <c:axId val="2202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0218752"/>
        <c:crosses val="autoZero"/>
        <c:auto val="1"/>
        <c:lblAlgn val="ctr"/>
        <c:lblOffset val="100"/>
        <c:noMultiLvlLbl val="0"/>
      </c:catAx>
      <c:valAx>
        <c:axId val="2202187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202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S5_MyG_Acciones!$D$24:$D$24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AB-45A8-AA75-1A992EE1D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S5_MyG_Acciones!$A$25:$A$30</c:f>
              <c:strCache>
                <c:ptCount val="6"/>
                <c:pt idx="0">
                  <c:v>Comercio</c:v>
                </c:pt>
                <c:pt idx="1">
                  <c:v>Pesca y Acuicultura</c:v>
                </c:pt>
                <c:pt idx="2">
                  <c:v>Construcción</c:v>
                </c:pt>
                <c:pt idx="3">
                  <c:v>Servicios</c:v>
                </c:pt>
                <c:pt idx="4">
                  <c:v>Manufactura</c:v>
                </c:pt>
                <c:pt idx="5">
                  <c:v>Minería e Hidrocarburo</c:v>
                </c:pt>
              </c:strCache>
            </c:strRef>
          </c:cat>
          <c:val>
            <c:numRef>
              <c:f>S5_MyG_Acciones!$D$25:$D$30</c:f>
              <c:numCache>
                <c:formatCode>0.0</c:formatCode>
                <c:ptCount val="6"/>
                <c:pt idx="0">
                  <c:v>22.835717201813509</c:v>
                </c:pt>
                <c:pt idx="1">
                  <c:v>35.333252691423731</c:v>
                </c:pt>
                <c:pt idx="2">
                  <c:v>40.702801709517672</c:v>
                </c:pt>
                <c:pt idx="3">
                  <c:v>50.056861860621723</c:v>
                </c:pt>
                <c:pt idx="4">
                  <c:v>53.104030386157419</c:v>
                </c:pt>
                <c:pt idx="5">
                  <c:v>62.360801781737194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B-45A8-AA75-1A992EE1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200399"/>
        <c:axId val="811417887"/>
      </c:barChart>
      <c:catAx>
        <c:axId val="77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1417887"/>
        <c:crosses val="autoZero"/>
        <c:auto val="1"/>
        <c:lblAlgn val="ctr"/>
        <c:lblOffset val="100"/>
        <c:noMultiLvlLbl val="0"/>
      </c:catAx>
      <c:valAx>
        <c:axId val="811417887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77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06943066433051"/>
          <c:y val="5.3240740740740741E-2"/>
          <c:w val="0.73994638069705099"/>
          <c:h val="0.886574074074074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6-4AE7-958F-16B8BFC76FC7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6-4AE7-958F-16B8BFC76FC7}"/>
              </c:ext>
            </c:extLst>
          </c:dPt>
          <c:dLbls>
            <c:dLbl>
              <c:idx val="0"/>
              <c:layout>
                <c:manualLayout>
                  <c:x val="-0.20916031608649457"/>
                  <c:y val="-0.140746208807232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Arial" panose="020B0604020202020204" pitchFamily="34" charset="0"/>
                      </a:defRPr>
                    </a:pPr>
                    <a:endParaRPr lang="en-US" sz="1400">
                      <a:solidFill>
                        <a:schemeClr val="bg1"/>
                      </a:solidFill>
                    </a:endParaRPr>
                  </a:p>
                  <a:p>
                    <a:pPr>
                      <a:defRPr sz="1400" b="1">
                        <a:solidFill>
                          <a:schemeClr val="bg1"/>
                        </a:solidFill>
                      </a:defRPr>
                    </a:pPr>
                    <a:fld id="{FC3C5F68-1208-4AF8-BB8E-E04F5CD222B5}" type="VALUE">
                      <a:rPr lang="en-US" sz="1400">
                        <a:solidFill>
                          <a:schemeClr val="bg1"/>
                        </a:solidFill>
                      </a:rPr>
                      <a:pPr>
                        <a:defRPr sz="1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88485923173813"/>
                      <c:h val="0.193611111111111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46-4AE7-958F-16B8BFC76FC7}"/>
                </c:ext>
              </c:extLst>
            </c:dLbl>
            <c:dLbl>
              <c:idx val="1"/>
              <c:layout>
                <c:manualLayout>
                  <c:x val="0.27219037290024134"/>
                  <c:y val="5.17388264082978E-2"/>
                </c:manualLayout>
              </c:layout>
              <c:tx>
                <c:rich>
                  <a:bodyPr/>
                  <a:lstStyle/>
                  <a:p>
                    <a:fld id="{BFA849F3-DCD5-4E97-8DA9-19B12970DEDD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7887451073228"/>
                      <c:h val="0.147768378283591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46-4AE7-958F-16B8BFC76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S6_Manufactura_Acciones_1!$A$6:$A$7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S6_Manufactura_Acciones_1!$C$6:$C$7</c:f>
              <c:numCache>
                <c:formatCode>0.0%</c:formatCode>
                <c:ptCount val="2"/>
                <c:pt idx="0">
                  <c:v>0.54619883040935668</c:v>
                </c:pt>
                <c:pt idx="1">
                  <c:v>0.45380116959064326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6-4AE7-958F-16B8BFC7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0917047234498435E-2"/>
          <c:y val="0.26633847252898402"/>
          <c:w val="0.13595739115858982"/>
          <c:h val="0.15433718202892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46006853725181"/>
          <c:y val="3.7793712879242457E-2"/>
          <c:w val="0.62293514437562525"/>
          <c:h val="0.92441257424151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S6_Manufactura_Acciones_1!$B$24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D3-42CF-B4FC-34C9C142FD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S6_Manufactura_Acciones_1!$A$42:$A$46</c:f>
              <c:strCache>
                <c:ptCount val="5"/>
                <c:pt idx="0">
                  <c:v>Equipos de transporte diversos</c:v>
                </c:pt>
                <c:pt idx="1">
                  <c:v>Equipos informáticos y electrónicos</c:v>
                </c:pt>
                <c:pt idx="2">
                  <c:v>Minerales no metálicos</c:v>
                </c:pt>
                <c:pt idx="3">
                  <c:v>Equipos eléctricos</c:v>
                </c:pt>
                <c:pt idx="4">
                  <c:v>Metales comunes</c:v>
                </c:pt>
              </c:strCache>
            </c:strRef>
          </c:cat>
          <c:val>
            <c:numRef>
              <c:f>S6_Manufactura_Acciones_1!$B$42:$B$46</c:f>
              <c:numCache>
                <c:formatCode>0.0</c:formatCode>
                <c:ptCount val="5"/>
                <c:pt idx="0">
                  <c:v>66.67</c:v>
                </c:pt>
                <c:pt idx="1">
                  <c:v>66.67</c:v>
                </c:pt>
                <c:pt idx="2">
                  <c:v>69.47</c:v>
                </c:pt>
                <c:pt idx="3">
                  <c:v>72.92</c:v>
                </c:pt>
                <c:pt idx="4">
                  <c:v>78.349999999999994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3-42CF-B4FC-34C9C142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5493712"/>
        <c:axId val="1579839328"/>
      </c:barChart>
      <c:catAx>
        <c:axId val="152549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579839328"/>
        <c:crosses val="autoZero"/>
        <c:auto val="1"/>
        <c:lblAlgn val="ctr"/>
        <c:lblOffset val="100"/>
        <c:noMultiLvlLbl val="0"/>
      </c:catAx>
      <c:valAx>
        <c:axId val="157983932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52549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S7_Manufactura_Acciones_2!$C$5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3-4168-AAD3-FE8A43582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S7_Manufactura_Acciones_2!$B$6:$B$10</c:f>
              <c:strCache>
                <c:ptCount val="5"/>
                <c:pt idx="0">
                  <c:v>Actividades de educación ambiental</c:v>
                </c:pt>
                <c:pt idx="1">
                  <c:v>Actividades para la gestión de residuos</c:v>
                </c:pt>
                <c:pt idx="2">
                  <c:v>Actividades para la minimización, reutilización o valorización de residuos</c:v>
                </c:pt>
                <c:pt idx="3">
                  <c:v>Actividades para la gestión de aguas residuales</c:v>
                </c:pt>
                <c:pt idx="4">
                  <c:v>Adopción de tecnologías para el ahorro de agua, electricidad y/o combustible</c:v>
                </c:pt>
              </c:strCache>
            </c:strRef>
          </c:cat>
          <c:val>
            <c:numRef>
              <c:f>S7_Manufactura_Acciones_2!$C$6:$C$10</c:f>
              <c:numCache>
                <c:formatCode>0.0</c:formatCode>
                <c:ptCount val="5"/>
                <c:pt idx="0">
                  <c:v>53.150569999999995</c:v>
                </c:pt>
                <c:pt idx="1">
                  <c:v>51.517460000000007</c:v>
                </c:pt>
                <c:pt idx="2">
                  <c:v>45.6843</c:v>
                </c:pt>
                <c:pt idx="3">
                  <c:v>40.959519999999998</c:v>
                </c:pt>
                <c:pt idx="4">
                  <c:v>36.263649999999998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3-4168-AAD3-FE8A435823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44840400"/>
        <c:axId val="1591792320"/>
      </c:barChart>
      <c:catAx>
        <c:axId val="164484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591792320"/>
        <c:crosses val="autoZero"/>
        <c:auto val="1"/>
        <c:lblAlgn val="ctr"/>
        <c:lblOffset val="100"/>
        <c:noMultiLvlLbl val="0"/>
      </c:catAx>
      <c:valAx>
        <c:axId val="159179232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64484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36700329356335"/>
          <c:y val="4.5380643547551412E-2"/>
          <c:w val="0.68162191637402669"/>
          <c:h val="0.916802153496155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S7_Manufactura_Acciones_2!$G$5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88-4290-904A-E2C89C41BD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S7_Manufactura_Acciones_2!$F$21:$F$26</c:f>
              <c:strCache>
                <c:ptCount val="6"/>
                <c:pt idx="0">
                  <c:v>Productos textiles</c:v>
                </c:pt>
                <c:pt idx="1">
                  <c:v>Metales comunes</c:v>
                </c:pt>
                <c:pt idx="2">
                  <c:v>Bebidas</c:v>
                </c:pt>
                <c:pt idx="3">
                  <c:v>Equipos de transporte diversos</c:v>
                </c:pt>
                <c:pt idx="4">
                  <c:v>Industrias diversas</c:v>
                </c:pt>
                <c:pt idx="5">
                  <c:v>Prendas de vestir</c:v>
                </c:pt>
              </c:strCache>
            </c:strRef>
          </c:cat>
          <c:val>
            <c:numRef>
              <c:f>S7_Manufactura_Acciones_2!$G$21:$G$26</c:f>
              <c:numCache>
                <c:formatCode>0.0</c:formatCode>
                <c:ptCount val="6"/>
                <c:pt idx="0">
                  <c:v>65.680000000000007</c:v>
                </c:pt>
                <c:pt idx="1">
                  <c:v>67.63</c:v>
                </c:pt>
                <c:pt idx="2">
                  <c:v>68.42</c:v>
                </c:pt>
                <c:pt idx="3">
                  <c:v>75</c:v>
                </c:pt>
                <c:pt idx="4">
                  <c:v>76.599999999999994</c:v>
                </c:pt>
                <c:pt idx="5">
                  <c:v>79.66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8-4290-904A-E2C89C41BD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30293552"/>
        <c:axId val="1714433696"/>
      </c:barChart>
      <c:catAx>
        <c:axId val="163029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714433696"/>
        <c:crosses val="autoZero"/>
        <c:auto val="1"/>
        <c:lblAlgn val="ctr"/>
        <c:lblOffset val="100"/>
        <c:noMultiLvlLbl val="0"/>
      </c:catAx>
      <c:valAx>
        <c:axId val="171443369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6302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3-4DEF-B897-FF56A1E529E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53-4DEF-B897-FF56A1E529E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553-4DEF-B897-FF56A1E529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S8_Manufactura_IGA_1!$A$6:$A$7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S8_Manufactura_IGA_1!$C$6:$C$7</c:f>
              <c:numCache>
                <c:formatCode>0.0%</c:formatCode>
                <c:ptCount val="2"/>
                <c:pt idx="0">
                  <c:v>0.4853801169590643</c:v>
                </c:pt>
                <c:pt idx="1">
                  <c:v>0.51461988304093564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3-4DEF-B897-FF56A1E529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+mn-lt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36700329356335"/>
          <c:y val="4.5380643547551412E-2"/>
          <c:w val="0.68162191637402669"/>
          <c:h val="0.916802153496155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65-408B-8F36-7F7451B196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S8_Manufactura_IGA_1!$A$35:$A$42</c:f>
              <c:strCache>
                <c:ptCount val="8"/>
                <c:pt idx="0">
                  <c:v>Reparación de maquinas</c:v>
                </c:pt>
                <c:pt idx="1">
                  <c:v>Papel y productos de papel</c:v>
                </c:pt>
                <c:pt idx="2">
                  <c:v>Vehículos automotores y remolques</c:v>
                </c:pt>
                <c:pt idx="3">
                  <c:v>Productos farmacéuticos</c:v>
                </c:pt>
                <c:pt idx="4">
                  <c:v>Maquinarias y equipos diversos</c:v>
                </c:pt>
                <c:pt idx="5">
                  <c:v>Muebles</c:v>
                </c:pt>
                <c:pt idx="6">
                  <c:v>Industrias diversas</c:v>
                </c:pt>
                <c:pt idx="7">
                  <c:v>Prendas de vestir</c:v>
                </c:pt>
              </c:strCache>
            </c:strRef>
          </c:cat>
          <c:val>
            <c:numRef>
              <c:f>S8_Manufactura_IGA_1!$B$35:$B$42</c:f>
              <c:numCache>
                <c:formatCode>0.0</c:formatCode>
                <c:ptCount val="8"/>
                <c:pt idx="0">
                  <c:v>57.02</c:v>
                </c:pt>
                <c:pt idx="1">
                  <c:v>57.71</c:v>
                </c:pt>
                <c:pt idx="2">
                  <c:v>59.21</c:v>
                </c:pt>
                <c:pt idx="3">
                  <c:v>60.69</c:v>
                </c:pt>
                <c:pt idx="4">
                  <c:v>62.5</c:v>
                </c:pt>
                <c:pt idx="5">
                  <c:v>72.92</c:v>
                </c:pt>
                <c:pt idx="6">
                  <c:v>75.89</c:v>
                </c:pt>
                <c:pt idx="7">
                  <c:v>75.89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5-408B-8F36-7F7451B196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30293552"/>
        <c:axId val="1714433696"/>
      </c:barChart>
      <c:catAx>
        <c:axId val="163029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714433696"/>
        <c:crosses val="autoZero"/>
        <c:auto val="1"/>
        <c:lblAlgn val="ctr"/>
        <c:lblOffset val="100"/>
        <c:noMultiLvlLbl val="0"/>
      </c:catAx>
      <c:valAx>
        <c:axId val="171443369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6302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36700329356335"/>
          <c:y val="4.5380643547551412E-2"/>
          <c:w val="0.68162191637402669"/>
          <c:h val="0.916802153496155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25-4221-99CA-5EE6A6EA2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S9_Manufactura_IGA_2!$A$43:$A$48</c:f>
              <c:strCache>
                <c:ptCount val="6"/>
                <c:pt idx="0">
                  <c:v>Industrias diversas</c:v>
                </c:pt>
                <c:pt idx="1">
                  <c:v>Vehículos automotores y remolques</c:v>
                </c:pt>
                <c:pt idx="2">
                  <c:v>Prendas de vestir</c:v>
                </c:pt>
                <c:pt idx="3">
                  <c:v>Equipos eléctricos</c:v>
                </c:pt>
                <c:pt idx="4">
                  <c:v>Impresión y grabaciones</c:v>
                </c:pt>
                <c:pt idx="5">
                  <c:v>Cuero y calzado</c:v>
                </c:pt>
              </c:strCache>
            </c:strRef>
          </c:cat>
          <c:val>
            <c:numRef>
              <c:f>S9_Manufactura_IGA_2!$B$43:$B$48</c:f>
              <c:numCache>
                <c:formatCode>0.0</c:formatCode>
                <c:ptCount val="6"/>
                <c:pt idx="0">
                  <c:v>43.9</c:v>
                </c:pt>
                <c:pt idx="1">
                  <c:v>44.33</c:v>
                </c:pt>
                <c:pt idx="2">
                  <c:v>46.12</c:v>
                </c:pt>
                <c:pt idx="3">
                  <c:v>50</c:v>
                </c:pt>
                <c:pt idx="4">
                  <c:v>60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5-4221-99CA-5EE6A6EA27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30293552"/>
        <c:axId val="1714433696"/>
      </c:barChart>
      <c:catAx>
        <c:axId val="163029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714433696"/>
        <c:crosses val="autoZero"/>
        <c:auto val="1"/>
        <c:lblAlgn val="ctr"/>
        <c:lblOffset val="100"/>
        <c:noMultiLvlLbl val="0"/>
      </c:catAx>
      <c:valAx>
        <c:axId val="171443369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6302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070498405814944"/>
          <c:y val="4.057169791539305E-2"/>
          <c:w val="0.4978990065910211"/>
          <c:h val="0.91885660416921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C5-44F1-827D-D0DC14BE1859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C5-44F1-827D-D0DC14BE1859}"/>
              </c:ext>
            </c:extLst>
          </c:dPt>
          <c:dLbls>
            <c:dLbl>
              <c:idx val="0"/>
              <c:layout>
                <c:manualLayout>
                  <c:x val="-7.5213661715474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5-44F1-827D-D0DC14BE1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S9_Manufactura_IGA_2!$A$6:$A$11</c:f>
              <c:strCache>
                <c:ptCount val="6"/>
                <c:pt idx="0">
                  <c:v>Otros instrumentos de gestión ambiental (*)</c:v>
                </c:pt>
                <c:pt idx="1">
                  <c:v>Programa de Adecuación y Manejo Ambiental (PAMA)</c:v>
                </c:pt>
                <c:pt idx="2">
                  <c:v>Estudio de Impacto Ambiental - Sin categoría</c:v>
                </c:pt>
                <c:pt idx="3">
                  <c:v>Declaración Ambiental para Actividades en Curso (DAAC)</c:v>
                </c:pt>
                <c:pt idx="4">
                  <c:v>Declaración de Impacto Ambiental (DIA) - Categoría I</c:v>
                </c:pt>
                <c:pt idx="5">
                  <c:v>Declaración de Adecuación Ambiental (DAA)</c:v>
                </c:pt>
              </c:strCache>
            </c:strRef>
          </c:cat>
          <c:val>
            <c:numRef>
              <c:f>S9_Manufactura_IGA_2!$C$6:$C$11</c:f>
              <c:numCache>
                <c:formatCode>0.0</c:formatCode>
                <c:ptCount val="6"/>
                <c:pt idx="0">
                  <c:v>33.013944631256706</c:v>
                </c:pt>
                <c:pt idx="1">
                  <c:v>10.801364332116041</c:v>
                </c:pt>
                <c:pt idx="2">
                  <c:v>10.844752985983055</c:v>
                </c:pt>
                <c:pt idx="3">
                  <c:v>11.886080678791384</c:v>
                </c:pt>
                <c:pt idx="4">
                  <c:v>12.50436899639633</c:v>
                </c:pt>
                <c:pt idx="5">
                  <c:v>20.949488375456482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C5-44F1-827D-D0DC14BE18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01289727"/>
        <c:axId val="1263199487"/>
      </c:barChart>
      <c:catAx>
        <c:axId val="701289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263199487"/>
        <c:crosses val="autoZero"/>
        <c:auto val="1"/>
        <c:lblAlgn val="ctr"/>
        <c:lblOffset val="100"/>
        <c:noMultiLvlLbl val="0"/>
      </c:catAx>
      <c:valAx>
        <c:axId val="1263199487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70128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4.1666666666666664E-2"/>
          <c:w val="0.93888888888888888"/>
          <c:h val="0.79081802274715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S10_Manufactura_IGA_3!$C$5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7-4126-8BFB-CA02DBB6882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7-4126-8BFB-CA02DBB6882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7-4126-8BFB-CA02DBB68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S10_Manufactura_IGA_3!$A$6:$A$8</c:f>
              <c:strCache>
                <c:ptCount val="3"/>
                <c:pt idx="0">
                  <c:v>No inició las gestiones para tener IGA</c:v>
                </c:pt>
                <c:pt idx="1">
                  <c:v>La autoridad le indicó que no lo requería</c:v>
                </c:pt>
                <c:pt idx="2">
                  <c:v>El IGA se encontraba en evaluación</c:v>
                </c:pt>
              </c:strCache>
            </c:strRef>
          </c:cat>
          <c:val>
            <c:numRef>
              <c:f>S10_Manufactura_IGA_3!$C$6:$C$8</c:f>
              <c:numCache>
                <c:formatCode>0.0</c:formatCode>
                <c:ptCount val="3"/>
                <c:pt idx="0">
                  <c:v>64.886363636363626</c:v>
                </c:pt>
                <c:pt idx="1">
                  <c:v>28.636363636363637</c:v>
                </c:pt>
                <c:pt idx="2">
                  <c:v>6.4772727272727275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7-4126-8BFB-CA02DBB68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8831"/>
        <c:axId val="398849087"/>
      </c:barChart>
      <c:catAx>
        <c:axId val="9347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98849087"/>
        <c:crosses val="autoZero"/>
        <c:auto val="1"/>
        <c:lblAlgn val="ctr"/>
        <c:lblOffset val="100"/>
        <c:noMultiLvlLbl val="0"/>
      </c:catAx>
      <c:valAx>
        <c:axId val="398849087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9347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'Gasto promedio'!$B$6:$B$7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D1-4A6D-9009-F3B4F21903E3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D1-4A6D-9009-F3B4F21903E3}"/>
              </c:ext>
            </c:extLst>
          </c:dPt>
          <c:dLbls>
            <c:dLbl>
              <c:idx val="0"/>
              <c:layout>
                <c:manualLayout>
                  <c:x val="0.10563167104111985"/>
                  <c:y val="3.452063283756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D1-4A6D-9009-F3B4F21903E3}"/>
                </c:ext>
              </c:extLst>
            </c:dLbl>
            <c:dLbl>
              <c:idx val="1"/>
              <c:layout>
                <c:manualLayout>
                  <c:x val="7.3654855643044111E-3"/>
                  <c:y val="-0.28169546515018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D1-4A6D-9009-F3B4F2190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'Gasto promedio'!$B$6:$B$7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'Gasto promedio'!$D$6:$D$7</c:f>
              <c:numCache>
                <c:formatCode>0.0%</c:formatCode>
                <c:ptCount val="2"/>
                <c:pt idx="0">
                  <c:v>3.2500000000000001E-2</c:v>
                </c:pt>
                <c:pt idx="1">
                  <c:v>0.96750000000000003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1-4A6D-9009-F3B4F21903E3}"/>
            </c:ext>
          </c:extLst>
        </c:ser>
        <c:ser>
          <c:idx val="1"/>
          <c:order val="1"/>
          <c:tx>
            <c:strRef>
              <c:f>'Gasto promedio'!$B$7</c:f>
              <c:strCache>
                <c:ptCount val="1"/>
                <c:pt idx="0">
                  <c:v>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87-4E17-9D21-9777F6B4F5B9}"/>
              </c:ext>
            </c:extLst>
          </c:dPt>
          <c:cat>
            <c:strRef>
              <c:f>'Gasto promedio'!$B$6:$B$7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'Gasto promedio'!$D$7</c:f>
              <c:numCache>
                <c:formatCode>0.0%</c:formatCode>
                <c:ptCount val="1"/>
                <c:pt idx="0">
                  <c:v>0.96750000000000003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1-4A6D-9009-F3B4F219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23075240594925"/>
          <c:y val="0.35243000874890645"/>
          <c:w val="9.9538276465441833E-2"/>
          <c:h val="0.16145888013998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2595132597673"/>
          <c:y val="4.3279217272680567E-2"/>
          <c:w val="0.66745613787523872"/>
          <c:h val="0.799416687375680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S10_Manufactura_IGA_3!$B$22</c:f>
              <c:strCache>
                <c:ptCount val="1"/>
                <c:pt idx="0">
                  <c:v>La autoridad le indicó que no lo requería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S10_Manufactura_IGA_3!$A$27:$A$40</c:f>
              <c:strCache>
                <c:ptCount val="14"/>
                <c:pt idx="0">
                  <c:v>Industrias diversas</c:v>
                </c:pt>
                <c:pt idx="1">
                  <c:v>Vehículos automotores y remolques</c:v>
                </c:pt>
                <c:pt idx="2">
                  <c:v>Químicos</c:v>
                </c:pt>
                <c:pt idx="3">
                  <c:v>Productos farmacéuticos</c:v>
                </c:pt>
                <c:pt idx="4">
                  <c:v>Equipos eléctricos</c:v>
                </c:pt>
                <c:pt idx="5">
                  <c:v>Prendas de vestir</c:v>
                </c:pt>
                <c:pt idx="6">
                  <c:v>Muebles</c:v>
                </c:pt>
                <c:pt idx="7">
                  <c:v>Productos de metal</c:v>
                </c:pt>
                <c:pt idx="8">
                  <c:v>Maquinarias y equipos diversos</c:v>
                </c:pt>
                <c:pt idx="9">
                  <c:v>Caucho y plástico</c:v>
                </c:pt>
                <c:pt idx="10">
                  <c:v>Reparación de máquinas</c:v>
                </c:pt>
                <c:pt idx="11">
                  <c:v>Bebidas</c:v>
                </c:pt>
                <c:pt idx="12">
                  <c:v>Alimentos</c:v>
                </c:pt>
                <c:pt idx="13">
                  <c:v>Minerales no metálicos</c:v>
                </c:pt>
              </c:strCache>
            </c:strRef>
          </c:cat>
          <c:val>
            <c:numRef>
              <c:f>S10_Manufactura_IGA_3!$B$27:$B$40</c:f>
              <c:numCache>
                <c:formatCode>0.0</c:formatCode>
                <c:ptCount val="14"/>
                <c:pt idx="0">
                  <c:v>57.11</c:v>
                </c:pt>
                <c:pt idx="1">
                  <c:v>38.35</c:v>
                </c:pt>
                <c:pt idx="2">
                  <c:v>34.450000000000003</c:v>
                </c:pt>
                <c:pt idx="3">
                  <c:v>35.42</c:v>
                </c:pt>
                <c:pt idx="4">
                  <c:v>47.68</c:v>
                </c:pt>
                <c:pt idx="5">
                  <c:v>45.8</c:v>
                </c:pt>
                <c:pt idx="6">
                  <c:v>45.71</c:v>
                </c:pt>
                <c:pt idx="7">
                  <c:v>38.97</c:v>
                </c:pt>
                <c:pt idx="8">
                  <c:v>23</c:v>
                </c:pt>
                <c:pt idx="9">
                  <c:v>36.909999999999997</c:v>
                </c:pt>
                <c:pt idx="10">
                  <c:v>28.44</c:v>
                </c:pt>
                <c:pt idx="11">
                  <c:v>30</c:v>
                </c:pt>
                <c:pt idx="12">
                  <c:v>17.75</c:v>
                </c:pt>
                <c:pt idx="13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7-4646-A0C7-CB478879F52D}"/>
            </c:ext>
          </c:extLst>
        </c:ser>
        <c:ser>
          <c:idx val="1"/>
          <c:order val="1"/>
          <c:tx>
            <c:strRef>
              <c:f>S10_Manufactura_IGA_3!$C$22</c:f>
              <c:strCache>
                <c:ptCount val="1"/>
                <c:pt idx="0">
                  <c:v>El IGA se encontraba en evaluación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S10_Manufactura_IGA_3!$A$27:$A$40</c:f>
              <c:strCache>
                <c:ptCount val="14"/>
                <c:pt idx="0">
                  <c:v>Industrias diversas</c:v>
                </c:pt>
                <c:pt idx="1">
                  <c:v>Vehículos automotores y remolques</c:v>
                </c:pt>
                <c:pt idx="2">
                  <c:v>Químicos</c:v>
                </c:pt>
                <c:pt idx="3">
                  <c:v>Productos farmacéuticos</c:v>
                </c:pt>
                <c:pt idx="4">
                  <c:v>Equipos eléctricos</c:v>
                </c:pt>
                <c:pt idx="5">
                  <c:v>Prendas de vestir</c:v>
                </c:pt>
                <c:pt idx="6">
                  <c:v>Muebles</c:v>
                </c:pt>
                <c:pt idx="7">
                  <c:v>Productos de metal</c:v>
                </c:pt>
                <c:pt idx="8">
                  <c:v>Maquinarias y equipos diversos</c:v>
                </c:pt>
                <c:pt idx="9">
                  <c:v>Caucho y plástico</c:v>
                </c:pt>
                <c:pt idx="10">
                  <c:v>Reparación de máquinas</c:v>
                </c:pt>
                <c:pt idx="11">
                  <c:v>Bebidas</c:v>
                </c:pt>
                <c:pt idx="12">
                  <c:v>Alimentos</c:v>
                </c:pt>
                <c:pt idx="13">
                  <c:v>Minerales no metálicos</c:v>
                </c:pt>
              </c:strCache>
            </c:strRef>
          </c:cat>
          <c:val>
            <c:numRef>
              <c:f>S10_Manufactura_IGA_3!$C$27:$C$40</c:f>
              <c:numCache>
                <c:formatCode>0.0</c:formatCode>
                <c:ptCount val="14"/>
                <c:pt idx="0">
                  <c:v>0</c:v>
                </c:pt>
                <c:pt idx="1">
                  <c:v>15.06</c:v>
                </c:pt>
                <c:pt idx="2">
                  <c:v>18.45</c:v>
                </c:pt>
                <c:pt idx="3">
                  <c:v>15.6</c:v>
                </c:pt>
                <c:pt idx="4">
                  <c:v>0</c:v>
                </c:pt>
                <c:pt idx="5">
                  <c:v>1.43</c:v>
                </c:pt>
                <c:pt idx="6">
                  <c:v>0</c:v>
                </c:pt>
                <c:pt idx="7">
                  <c:v>4.71</c:v>
                </c:pt>
                <c:pt idx="8">
                  <c:v>18</c:v>
                </c:pt>
                <c:pt idx="9">
                  <c:v>2.85</c:v>
                </c:pt>
                <c:pt idx="10">
                  <c:v>10.66</c:v>
                </c:pt>
                <c:pt idx="11">
                  <c:v>0</c:v>
                </c:pt>
                <c:pt idx="12">
                  <c:v>6.04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7-4646-A0C7-CB478879F52D}"/>
            </c:ext>
          </c:extLst>
        </c:ser>
        <c:ser>
          <c:idx val="2"/>
          <c:order val="2"/>
          <c:tx>
            <c:strRef>
              <c:f>S10_Manufactura_IGA_3!$D$22</c:f>
              <c:strCache>
                <c:ptCount val="1"/>
                <c:pt idx="0">
                  <c:v>No inició las gestiones para tener IGA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S10_Manufactura_IGA_3!$A$27:$A$40</c:f>
              <c:strCache>
                <c:ptCount val="14"/>
                <c:pt idx="0">
                  <c:v>Industrias diversas</c:v>
                </c:pt>
                <c:pt idx="1">
                  <c:v>Vehículos automotores y remolques</c:v>
                </c:pt>
                <c:pt idx="2">
                  <c:v>Químicos</c:v>
                </c:pt>
                <c:pt idx="3">
                  <c:v>Productos farmacéuticos</c:v>
                </c:pt>
                <c:pt idx="4">
                  <c:v>Equipos eléctricos</c:v>
                </c:pt>
                <c:pt idx="5">
                  <c:v>Prendas de vestir</c:v>
                </c:pt>
                <c:pt idx="6">
                  <c:v>Muebles</c:v>
                </c:pt>
                <c:pt idx="7">
                  <c:v>Productos de metal</c:v>
                </c:pt>
                <c:pt idx="8">
                  <c:v>Maquinarias y equipos diversos</c:v>
                </c:pt>
                <c:pt idx="9">
                  <c:v>Caucho y plástico</c:v>
                </c:pt>
                <c:pt idx="10">
                  <c:v>Reparación de máquinas</c:v>
                </c:pt>
                <c:pt idx="11">
                  <c:v>Bebidas</c:v>
                </c:pt>
                <c:pt idx="12">
                  <c:v>Alimentos</c:v>
                </c:pt>
                <c:pt idx="13">
                  <c:v>Minerales no metálicos</c:v>
                </c:pt>
              </c:strCache>
            </c:strRef>
          </c:cat>
          <c:val>
            <c:numRef>
              <c:f>S10_Manufactura_IGA_3!$D$27:$D$40</c:f>
              <c:numCache>
                <c:formatCode>0.0</c:formatCode>
                <c:ptCount val="14"/>
                <c:pt idx="0">
                  <c:v>42.89</c:v>
                </c:pt>
                <c:pt idx="1">
                  <c:v>46.59</c:v>
                </c:pt>
                <c:pt idx="2">
                  <c:v>47.11</c:v>
                </c:pt>
                <c:pt idx="3">
                  <c:v>48.97</c:v>
                </c:pt>
                <c:pt idx="4">
                  <c:v>52.32</c:v>
                </c:pt>
                <c:pt idx="5">
                  <c:v>52.77</c:v>
                </c:pt>
                <c:pt idx="6">
                  <c:v>54.29</c:v>
                </c:pt>
                <c:pt idx="7">
                  <c:v>56.32</c:v>
                </c:pt>
                <c:pt idx="8">
                  <c:v>59</c:v>
                </c:pt>
                <c:pt idx="9">
                  <c:v>60.24</c:v>
                </c:pt>
                <c:pt idx="10">
                  <c:v>60.9</c:v>
                </c:pt>
                <c:pt idx="11">
                  <c:v>70</c:v>
                </c:pt>
                <c:pt idx="12">
                  <c:v>76.209999999999994</c:v>
                </c:pt>
                <c:pt idx="13">
                  <c:v>83.27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7-4646-A0C7-CB478879F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629855"/>
        <c:axId val="331544879"/>
      </c:barChart>
      <c:catAx>
        <c:axId val="926298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31544879"/>
        <c:crosses val="autoZero"/>
        <c:auto val="1"/>
        <c:lblAlgn val="ctr"/>
        <c:lblOffset val="100"/>
        <c:noMultiLvlLbl val="0"/>
      </c:catAx>
      <c:valAx>
        <c:axId val="331544879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92629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7973170020414"/>
          <c:y val="0.85455351890706743"/>
          <c:w val="0.52562639347500906"/>
          <c:h val="0.11421061613467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F-4E97-8B44-1529196C981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F-4E97-8B44-1529196C981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2F-4E97-8B44-1529196C9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S11_Manufactura_Sostenibilidad!$A$6:$A$7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S11_Manufactura_Sostenibilidad!$C$6:$C$7</c:f>
              <c:numCache>
                <c:formatCode>0.0%</c:formatCode>
                <c:ptCount val="2"/>
                <c:pt idx="0">
                  <c:v>0.11871345029239766</c:v>
                </c:pt>
                <c:pt idx="1">
                  <c:v>0.88128654970760234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F-4E97-8B44-1529196C98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+mn-lt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36700329356335"/>
          <c:y val="4.5380643547551412E-2"/>
          <c:w val="0.68162191637402669"/>
          <c:h val="0.916802153496155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AB-48E6-B769-CFE4AC7DBA72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AB-48E6-B769-CFE4AC7DBA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S11_Manufactura_Sostenibilidad!$A$38:$A$44</c:f>
              <c:strCache>
                <c:ptCount val="7"/>
                <c:pt idx="0">
                  <c:v>Reparación de maquinas</c:v>
                </c:pt>
                <c:pt idx="1">
                  <c:v>Minerales no metálicos</c:v>
                </c:pt>
                <c:pt idx="2">
                  <c:v>Papel y productos de papel</c:v>
                </c:pt>
                <c:pt idx="3">
                  <c:v>Químicos</c:v>
                </c:pt>
                <c:pt idx="4">
                  <c:v>Madera y productos de madera</c:v>
                </c:pt>
                <c:pt idx="5">
                  <c:v>Bebidas</c:v>
                </c:pt>
                <c:pt idx="6">
                  <c:v>Metales comunes</c:v>
                </c:pt>
              </c:strCache>
            </c:strRef>
          </c:cat>
          <c:val>
            <c:numRef>
              <c:f>S11_Manufactura_Sostenibilidad!$B$38:$B$44</c:f>
              <c:numCache>
                <c:formatCode>0.0</c:formatCode>
                <c:ptCount val="7"/>
                <c:pt idx="0">
                  <c:v>14.19</c:v>
                </c:pt>
                <c:pt idx="1">
                  <c:v>17.2</c:v>
                </c:pt>
                <c:pt idx="2">
                  <c:v>19.38</c:v>
                </c:pt>
                <c:pt idx="3">
                  <c:v>19.399999999999999</c:v>
                </c:pt>
                <c:pt idx="4">
                  <c:v>19.8</c:v>
                </c:pt>
                <c:pt idx="5">
                  <c:v>33.33</c:v>
                </c:pt>
                <c:pt idx="6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B-48E6-B769-CFE4AC7DBA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30293552"/>
        <c:axId val="1714433696"/>
      </c:barChart>
      <c:catAx>
        <c:axId val="163029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714433696"/>
        <c:crosses val="autoZero"/>
        <c:auto val="1"/>
        <c:lblAlgn val="ctr"/>
        <c:lblOffset val="100"/>
        <c:noMultiLvlLbl val="0"/>
      </c:catAx>
      <c:valAx>
        <c:axId val="171443369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63029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F2-45A0-AA44-08AD85E77D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'S12_Manufactura_Rs Sólidos'!$A$6:$A$8</c:f>
              <c:strCache>
                <c:ptCount val="3"/>
                <c:pt idx="0">
                  <c:v>Solo Peligrosos</c:v>
                </c:pt>
                <c:pt idx="1">
                  <c:v>Solo No Peligrosos</c:v>
                </c:pt>
                <c:pt idx="2">
                  <c:v>Peligrosos y No Peligrosos</c:v>
                </c:pt>
              </c:strCache>
            </c:strRef>
          </c:cat>
          <c:val>
            <c:numRef>
              <c:f>'S12_Manufactura_Rs Sólidos'!$C$6:$C$8</c:f>
              <c:numCache>
                <c:formatCode>0.0</c:formatCode>
                <c:ptCount val="3"/>
                <c:pt idx="0">
                  <c:v>5.29</c:v>
                </c:pt>
                <c:pt idx="1">
                  <c:v>25.86</c:v>
                </c:pt>
                <c:pt idx="2">
                  <c:v>68.849999999999994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2-45A0-AA44-08AD85E77D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710982143"/>
        <c:axId val="1402794735"/>
      </c:barChart>
      <c:catAx>
        <c:axId val="71098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402794735"/>
        <c:crosses val="autoZero"/>
        <c:auto val="1"/>
        <c:lblAlgn val="ctr"/>
        <c:lblOffset val="100"/>
        <c:noMultiLvlLbl val="0"/>
      </c:catAx>
      <c:valAx>
        <c:axId val="140279473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0982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F-45F4-AF7E-B311152AC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'S12_Manufactura_Rs Sólidos'!$A$23:$A$25</c:f>
              <c:strCache>
                <c:ptCount val="3"/>
                <c:pt idx="0">
                  <c:v>Solo Peligrosos</c:v>
                </c:pt>
                <c:pt idx="1">
                  <c:v>Solo No Peligrosos</c:v>
                </c:pt>
                <c:pt idx="2">
                  <c:v>Peligrosos y No Peligrosos</c:v>
                </c:pt>
              </c:strCache>
            </c:strRef>
          </c:cat>
          <c:val>
            <c:numRef>
              <c:f>'S12_Manufactura_Rs Sólidos'!$C$23:$C$25</c:f>
              <c:numCache>
                <c:formatCode>0.0</c:formatCode>
                <c:ptCount val="3"/>
                <c:pt idx="0">
                  <c:v>3.1</c:v>
                </c:pt>
                <c:pt idx="1">
                  <c:v>45.65</c:v>
                </c:pt>
                <c:pt idx="2">
                  <c:v>51.25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F-45F4-AF7E-B311152AC6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710982143"/>
        <c:axId val="1402794735"/>
      </c:barChart>
      <c:catAx>
        <c:axId val="71098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402794735"/>
        <c:crosses val="autoZero"/>
        <c:auto val="1"/>
        <c:lblAlgn val="ctr"/>
        <c:lblOffset val="100"/>
        <c:noMultiLvlLbl val="0"/>
      </c:catAx>
      <c:valAx>
        <c:axId val="140279473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0982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CF-4FB8-8D6F-E41467BD2ED2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CF-4FB8-8D6F-E41467BD2ED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BCF-4FB8-8D6F-E41467BD2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S13_Manufactura_Gastos!$A$6:$A$7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S13_Manufactura_Gastos!$C$6:$C$7</c:f>
              <c:numCache>
                <c:formatCode>0.0%</c:formatCode>
                <c:ptCount val="2"/>
                <c:pt idx="0">
                  <c:v>0.65629999999999999</c:v>
                </c:pt>
                <c:pt idx="1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CF-4FB8-8D6F-E41467BD2E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+mn-lt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606544300807899"/>
          <c:y val="5.3724053724053727E-2"/>
          <c:w val="0.41017677544127018"/>
          <c:h val="0.89255189255189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D-4CDE-88EC-77C971F355A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4D-4CDE-88EC-77C971F355A9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4D-4CDE-88EC-77C971F355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S13_Manufactura_Gastos!$A$27:$A$31</c:f>
              <c:strCache>
                <c:ptCount val="5"/>
                <c:pt idx="0">
                  <c:v>Protección y descontaminación de suelo y aguas</c:v>
                </c:pt>
                <c:pt idx="1">
                  <c:v>Reducción del ruido y las vibraciones</c:v>
                </c:pt>
                <c:pt idx="2">
                  <c:v>Protección del aire y del clima</c:v>
                </c:pt>
                <c:pt idx="3">
                  <c:v>Gestión de residuos</c:v>
                </c:pt>
                <c:pt idx="4">
                  <c:v>Gestión de aguas residuales</c:v>
                </c:pt>
              </c:strCache>
            </c:strRef>
          </c:cat>
          <c:val>
            <c:numRef>
              <c:f>S13_Manufactura_Gastos!$B$27:$B$31</c:f>
              <c:numCache>
                <c:formatCode>General</c:formatCode>
                <c:ptCount val="5"/>
                <c:pt idx="0">
                  <c:v>28.7</c:v>
                </c:pt>
                <c:pt idx="1">
                  <c:v>30.7</c:v>
                </c:pt>
                <c:pt idx="2">
                  <c:v>39.900000000000006</c:v>
                </c:pt>
                <c:pt idx="3">
                  <c:v>55.900000000000006</c:v>
                </c:pt>
                <c:pt idx="4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4D-4CDE-88EC-77C971F355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07933007"/>
        <c:axId val="707618399"/>
      </c:barChart>
      <c:catAx>
        <c:axId val="707933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707618399"/>
        <c:crosses val="autoZero"/>
        <c:auto val="1"/>
        <c:lblAlgn val="ctr"/>
        <c:lblOffset val="100"/>
        <c:noMultiLvlLbl val="0"/>
      </c:catAx>
      <c:valAx>
        <c:axId val="7076183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79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55-4C21-88FF-4F80F0F186C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55-4C21-88FF-4F80F0F186C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255-4C21-88FF-4F80F0F18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S14_Manufactura_Inversión!$A$6:$A$7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S14_Manufactura_Inversión!$C$6:$C$7</c:f>
              <c:numCache>
                <c:formatCode>0.0%</c:formatCode>
                <c:ptCount val="2"/>
                <c:pt idx="0">
                  <c:v>0.32280701754385965</c:v>
                </c:pt>
                <c:pt idx="1">
                  <c:v>0.67719298245614035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55-4C21-88FF-4F80F0F186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+mn-lt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7894733553042"/>
          <c:y val="5.2009456264775412E-2"/>
          <c:w val="0.49977721530167379"/>
          <c:h val="0.89598108747044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5-4CBE-816B-804E45C98726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5-4CBE-816B-804E45C987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S14_Manufactura_Inversión!$A$28:$A$32</c:f>
              <c:strCache>
                <c:ptCount val="5"/>
                <c:pt idx="0">
                  <c:v>Investigación y desarrollo para protección ambiental</c:v>
                </c:pt>
                <c:pt idx="1">
                  <c:v>Reducción del ruido y las vibraciones</c:v>
                </c:pt>
                <c:pt idx="2">
                  <c:v>Protección del aire y del clima</c:v>
                </c:pt>
                <c:pt idx="3">
                  <c:v>Gestión de residuos</c:v>
                </c:pt>
                <c:pt idx="4">
                  <c:v>Gestión de aguas residuales</c:v>
                </c:pt>
              </c:strCache>
            </c:strRef>
          </c:cat>
          <c:val>
            <c:numRef>
              <c:f>S14_Manufactura_Inversión!$B$28:$B$32</c:f>
              <c:numCache>
                <c:formatCode>General</c:formatCode>
                <c:ptCount val="5"/>
                <c:pt idx="0">
                  <c:v>28.000000000000004</c:v>
                </c:pt>
                <c:pt idx="1">
                  <c:v>28.599999999999998</c:v>
                </c:pt>
                <c:pt idx="2">
                  <c:v>39.5</c:v>
                </c:pt>
                <c:pt idx="3">
                  <c:v>52.400000000000006</c:v>
                </c:pt>
                <c:pt idx="4" formatCode="0.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B5-4CBE-816B-804E45C987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07933007"/>
        <c:axId val="707618399"/>
      </c:barChart>
      <c:catAx>
        <c:axId val="707933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707618399"/>
        <c:crosses val="autoZero"/>
        <c:auto val="1"/>
        <c:lblAlgn val="ctr"/>
        <c:lblOffset val="100"/>
        <c:noMultiLvlLbl val="0"/>
      </c:catAx>
      <c:valAx>
        <c:axId val="7076183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79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95764022874624"/>
          <c:y val="0.1183927231364602"/>
          <c:w val="0.57204498444316965"/>
          <c:h val="0.76272646915541886"/>
        </c:manualLayout>
      </c:layout>
      <c:pieChart>
        <c:varyColors val="1"/>
        <c:ser>
          <c:idx val="0"/>
          <c:order val="0"/>
          <c:tx>
            <c:strRef>
              <c:f>S2_Gasto!$A$6:$A$7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2F-4870-BCEF-8FF3256E69E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2F-4870-BCEF-8FF3256E69E9}"/>
              </c:ext>
            </c:extLst>
          </c:dPt>
          <c:dLbls>
            <c:dLbl>
              <c:idx val="0"/>
              <c:layout>
                <c:manualLayout>
                  <c:x val="0.10563167104111985"/>
                  <c:y val="3.452063283756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2F-4870-BCEF-8FF3256E69E9}"/>
                </c:ext>
              </c:extLst>
            </c:dLbl>
            <c:dLbl>
              <c:idx val="1"/>
              <c:layout>
                <c:manualLayout>
                  <c:x val="7.3654855643044111E-3"/>
                  <c:y val="-0.28169546515018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2F-4870-BCEF-8FF3256E6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S2_Gasto!$A$6:$A$7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S2_Gasto!$C$6:$C$7</c:f>
              <c:numCache>
                <c:formatCode>0.0%</c:formatCode>
                <c:ptCount val="2"/>
                <c:pt idx="0">
                  <c:v>3.2500000000000001E-2</c:v>
                </c:pt>
                <c:pt idx="1">
                  <c:v>0.96750000000000003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F-4870-BCEF-8FF3256E69E9}"/>
            </c:ext>
          </c:extLst>
        </c:ser>
        <c:ser>
          <c:idx val="1"/>
          <c:order val="1"/>
          <c:tx>
            <c:strRef>
              <c:f>S2_Gasto!$A$7</c:f>
              <c:strCache>
                <c:ptCount val="1"/>
                <c:pt idx="0">
                  <c:v>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42F-4870-BCEF-8FF3256E69E9}"/>
              </c:ext>
            </c:extLst>
          </c:dPt>
          <c:cat>
            <c:strRef>
              <c:f>S2_Gasto!$A$6:$A$7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S2_Gasto!$C$7</c:f>
              <c:numCache>
                <c:formatCode>0.0%</c:formatCode>
                <c:ptCount val="1"/>
                <c:pt idx="0">
                  <c:v>0.96750000000000003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2F-4870-BCEF-8FF3256E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5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256209695642333E-3"/>
          <c:y val="0.69385741163143078"/>
          <c:w val="0.13927343519146199"/>
          <c:h val="0.24975885470236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3425925925925927"/>
          <c:w val="0.93888888888888888"/>
          <c:h val="0.75834135316418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S2_Gasto!$B$21</c:f>
              <c:strCache>
                <c:ptCount val="1"/>
                <c:pt idx="0">
                  <c:v>Promedio de gasto (*)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12-4F11-BD22-55B56251B0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1,059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12-4F11-BD22-55B56251B0E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S2_Gasto!$A$22:$A$25</c:f>
              <c:strCache>
                <c:ptCount val="4"/>
                <c:pt idx="0">
                  <c:v>Grande y mediana empresa</c:v>
                </c:pt>
                <c:pt idx="1">
                  <c:v>Pequeña empresa</c:v>
                </c:pt>
                <c:pt idx="2">
                  <c:v>Micro empresa</c:v>
                </c:pt>
                <c:pt idx="3">
                  <c:v>Nacional</c:v>
                </c:pt>
              </c:strCache>
            </c:strRef>
          </c:cat>
          <c:val>
            <c:numRef>
              <c:f>S2_Gasto!$B$22:$B$25</c:f>
              <c:numCache>
                <c:formatCode>#,##0.0</c:formatCode>
                <c:ptCount val="4"/>
                <c:pt idx="0">
                  <c:v>42.343800000000002</c:v>
                </c:pt>
                <c:pt idx="1">
                  <c:v>24.553999999999998</c:v>
                </c:pt>
                <c:pt idx="2">
                  <c:v>3.226</c:v>
                </c:pt>
                <c:pt idx="3">
                  <c:v>25.419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12-4F11-BD22-55B56251B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0236288"/>
        <c:axId val="220218752"/>
      </c:barChart>
      <c:catAx>
        <c:axId val="2202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0218752"/>
        <c:crosses val="autoZero"/>
        <c:auto val="1"/>
        <c:lblAlgn val="ctr"/>
        <c:lblOffset val="100"/>
        <c:noMultiLvlLbl val="0"/>
      </c:catAx>
      <c:valAx>
        <c:axId val="220218752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2202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44103740787089"/>
          <c:y val="2.2633447711390465E-2"/>
          <c:w val="0.53921834198612462"/>
          <c:h val="0.942455994866129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S3_Nacional_Acciones!$C$23</c:f>
              <c:strCache>
                <c:ptCount val="1"/>
                <c:pt idx="0">
                  <c:v>Acciones a favor del ambiente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DE-49E4-998C-3109BC907D7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5DE-49E4-998C-3109BC907D7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S3_Nacional_Acciones!$A$24:$A$29</c:f>
              <c:strCache>
                <c:ptCount val="6"/>
                <c:pt idx="0">
                  <c:v>Comercio</c:v>
                </c:pt>
                <c:pt idx="1">
                  <c:v>Servicios</c:v>
                </c:pt>
                <c:pt idx="2">
                  <c:v>Manufactura</c:v>
                </c:pt>
                <c:pt idx="3">
                  <c:v>Pesca y acuicultura</c:v>
                </c:pt>
                <c:pt idx="4">
                  <c:v>Construcción</c:v>
                </c:pt>
                <c:pt idx="5">
                  <c:v>Minería e hidrocarburos</c:v>
                </c:pt>
              </c:strCache>
            </c:strRef>
          </c:cat>
          <c:val>
            <c:numRef>
              <c:f>S3_Nacional_Acciones!$C$24:$C$29</c:f>
              <c:numCache>
                <c:formatCode>0.0</c:formatCode>
                <c:ptCount val="6"/>
                <c:pt idx="0">
                  <c:v>19.205506029392843</c:v>
                </c:pt>
                <c:pt idx="1">
                  <c:v>21.00043229709901</c:v>
                </c:pt>
                <c:pt idx="2">
                  <c:v>30.425203281161885</c:v>
                </c:pt>
                <c:pt idx="3">
                  <c:v>31.402324268373011</c:v>
                </c:pt>
                <c:pt idx="4">
                  <c:v>32.2468685284597</c:v>
                </c:pt>
                <c:pt idx="5">
                  <c:v>33.955430353639521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1-4A13-9F82-1785C671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2730560"/>
        <c:axId val="711053376"/>
      </c:barChart>
      <c:catAx>
        <c:axId val="116273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1053376"/>
        <c:crosses val="autoZero"/>
        <c:auto val="1"/>
        <c:lblAlgn val="ctr"/>
        <c:lblOffset val="100"/>
        <c:noMultiLvlLbl val="0"/>
      </c:catAx>
      <c:valAx>
        <c:axId val="71105337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16273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69-4281-B772-264C87824A18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69-4281-B772-264C87824A1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69-4281-B772-264C87824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S3_Nacional_Acciones!$B$5:$C$5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S3_Nacional_Acciones!$B$9:$C$9</c:f>
              <c:numCache>
                <c:formatCode>0.0%</c:formatCode>
                <c:ptCount val="2"/>
                <c:pt idx="0">
                  <c:v>0.22219741224114012</c:v>
                </c:pt>
                <c:pt idx="1">
                  <c:v>0.77780258775885991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9-4281-B772-264C8782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010934200150925E-2"/>
          <c:y val="9.7727440521351433E-2"/>
          <c:w val="0.93911343141576964"/>
          <c:h val="0.58627796288321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S4_Micro_Acciones!$D$5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0-46A5-9181-909DDF75B83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0-46A5-9181-909DDF75B83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0-46A5-9181-909DDF75B830}"/>
              </c:ext>
            </c:extLst>
          </c:dPt>
          <c:dLbls>
            <c:dLbl>
              <c:idx val="0"/>
              <c:layout>
                <c:manualLayout>
                  <c:x val="1.5603797547819453E-3"/>
                  <c:y val="-0.3173630861594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0-46A5-9181-909DDF75B830}"/>
                </c:ext>
              </c:extLst>
            </c:dLbl>
            <c:dLbl>
              <c:idx val="1"/>
              <c:layout>
                <c:manualLayout>
                  <c:x val="0"/>
                  <c:y val="-0.19553170346517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0-46A5-9181-909DDF75B830}"/>
                </c:ext>
              </c:extLst>
            </c:dLbl>
            <c:dLbl>
              <c:idx val="2"/>
              <c:layout>
                <c:manualLayout>
                  <c:x val="0"/>
                  <c:y val="-6.089024592150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0-46A5-9181-909DDF75B8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S4_Micro_Acciones!$A$6:$A$8</c:f>
              <c:strCache>
                <c:ptCount val="3"/>
                <c:pt idx="0">
                  <c:v>Actividades para la minimización, reutilización de residuos, etc. </c:v>
                </c:pt>
                <c:pt idx="1">
                  <c:v>Adopción de buenas prácticas y/o tecnologías</c:v>
                </c:pt>
                <c:pt idx="2">
                  <c:v>Otras actividades en favor del ambiente</c:v>
                </c:pt>
              </c:strCache>
            </c:strRef>
          </c:cat>
          <c:val>
            <c:numRef>
              <c:f>S4_Micro_Acciones!$D$6:$D$8</c:f>
              <c:numCache>
                <c:formatCode>_-* #,##0.0_-;\-* #,##0.0_-;_-* "-"??_-;_-@_-</c:formatCode>
                <c:ptCount val="3"/>
                <c:pt idx="0">
                  <c:v>65.994838550297416</c:v>
                </c:pt>
                <c:pt idx="1">
                  <c:v>36.95720812619529</c:v>
                </c:pt>
                <c:pt idx="2">
                  <c:v>4.3765804250736267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80-46A5-9181-909DDF75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32302368"/>
        <c:axId val="733970608"/>
      </c:barChart>
      <c:catAx>
        <c:axId val="73230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33970608"/>
        <c:crosses val="autoZero"/>
        <c:auto val="1"/>
        <c:lblAlgn val="ctr"/>
        <c:lblOffset val="100"/>
        <c:noMultiLvlLbl val="0"/>
      </c:catAx>
      <c:valAx>
        <c:axId val="733970608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73230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24868766404199"/>
          <c:y val="5.0656960330782895E-2"/>
          <c:w val="0.68119575678040245"/>
          <c:h val="0.91427283636329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S4_Micro_Acciones!$D$21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8-4D1F-B256-AE67335B0F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S4_Micro_Acciones!$A$22:$A$27</c:f>
              <c:strCache>
                <c:ptCount val="6"/>
                <c:pt idx="0">
                  <c:v>Pesca y Acuicultura</c:v>
                </c:pt>
                <c:pt idx="1">
                  <c:v>Minería e Hidrocarburo</c:v>
                </c:pt>
                <c:pt idx="2">
                  <c:v>Construcción</c:v>
                </c:pt>
                <c:pt idx="3">
                  <c:v>Servicios</c:v>
                </c:pt>
                <c:pt idx="4">
                  <c:v>Manufactura</c:v>
                </c:pt>
                <c:pt idx="5">
                  <c:v>Comercio</c:v>
                </c:pt>
              </c:strCache>
            </c:strRef>
          </c:cat>
          <c:val>
            <c:numRef>
              <c:f>S4_Micro_Acciones!$D$22:$D$27</c:f>
              <c:numCache>
                <c:formatCode>_-* #,##0.0_-;\-* #,##0.0_-;_-* "-"??_-;_-@_-</c:formatCode>
                <c:ptCount val="6"/>
                <c:pt idx="0">
                  <c:v>25.575447570332482</c:v>
                </c:pt>
                <c:pt idx="1">
                  <c:v>41.529492455418378</c:v>
                </c:pt>
                <c:pt idx="2">
                  <c:v>52.203970272689801</c:v>
                </c:pt>
                <c:pt idx="3">
                  <c:v>60.450479136480716</c:v>
                </c:pt>
                <c:pt idx="4">
                  <c:v>65.658397401925455</c:v>
                </c:pt>
                <c:pt idx="5">
                  <c:v>76.301650011619799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8-4D1F-B256-AE67335B0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8104879"/>
        <c:axId val="436076607"/>
      </c:barChart>
      <c:catAx>
        <c:axId val="147810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36076607"/>
        <c:crosses val="autoZero"/>
        <c:auto val="1"/>
        <c:lblAlgn val="ctr"/>
        <c:lblOffset val="100"/>
        <c:noMultiLvlLbl val="0"/>
      </c:catAx>
      <c:valAx>
        <c:axId val="436076607"/>
        <c:scaling>
          <c:orientation val="minMax"/>
        </c:scaling>
        <c:delete val="1"/>
        <c:axPos val="b"/>
        <c:numFmt formatCode="_-* #,##0.0_-;\-* #,##0.0_-;_-* &quot;-&quot;??_-;_-@_-" sourceLinked="1"/>
        <c:majorTickMark val="none"/>
        <c:minorTickMark val="none"/>
        <c:tickLblPos val="nextTo"/>
        <c:crossAx val="147810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19339793372789E-2"/>
          <c:y val="5.459652072566084E-2"/>
          <c:w val="0.95494282084177728"/>
          <c:h val="0.63955190729577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S5_MyG_Acciones!$D$5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E-4AEC-9EAD-C403FA22FFE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E-4AEC-9EAD-C403FA22FFE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S5_MyG_Acciones!$A$6:$A$10</c:f>
              <c:strCache>
                <c:ptCount val="5"/>
                <c:pt idx="0">
                  <c:v>Actividades de educación ambiental</c:v>
                </c:pt>
                <c:pt idx="1">
                  <c:v>Actividades para la gestión de residuos (reducción, reuso, reciclaje de materiales)</c:v>
                </c:pt>
                <c:pt idx="2">
                  <c:v>Actividades para la minimización, reutilización o valorización de residuos</c:v>
                </c:pt>
                <c:pt idx="3">
                  <c:v>Adopción de tecnologías para el ahorro de agua, electricidad y/o combustible</c:v>
                </c:pt>
                <c:pt idx="4">
                  <c:v>Adopción de buenas prácticas y/o tecnologías para el uso eficiente de materiales</c:v>
                </c:pt>
              </c:strCache>
            </c:strRef>
          </c:cat>
          <c:val>
            <c:numRef>
              <c:f>S5_MyG_Acciones!$D$6:$D$10</c:f>
              <c:numCache>
                <c:formatCode>_-* #,##0.0_-;\-* #,##0.0_-;_-* "-"??_-;_-@_-</c:formatCode>
                <c:ptCount val="5"/>
                <c:pt idx="0">
                  <c:v>41.161777092459964</c:v>
                </c:pt>
                <c:pt idx="1">
                  <c:v>37.512756864195666</c:v>
                </c:pt>
                <c:pt idx="2">
                  <c:v>32.380375152079651</c:v>
                </c:pt>
                <c:pt idx="3">
                  <c:v>31.213205638422565</c:v>
                </c:pt>
                <c:pt idx="4">
                  <c:v>30.674409173355201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E-4AEC-9EAD-C403FA22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28089056"/>
        <c:axId val="1238558240"/>
      </c:barChart>
      <c:catAx>
        <c:axId val="6280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38558240"/>
        <c:crosses val="autoZero"/>
        <c:auto val="1"/>
        <c:lblAlgn val="ctr"/>
        <c:lblOffset val="100"/>
        <c:noMultiLvlLbl val="0"/>
      </c:catAx>
      <c:valAx>
        <c:axId val="1238558240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62808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11</xdr:row>
      <xdr:rowOff>14287</xdr:rowOff>
    </xdr:from>
    <xdr:to>
      <xdr:col>14</xdr:col>
      <xdr:colOff>609600</xdr:colOff>
      <xdr:row>25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BD9CF9-C5DE-49F3-9DAC-86C6CAC24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714375</xdr:colOff>
      <xdr:row>10</xdr:row>
      <xdr:rowOff>109537</xdr:rowOff>
    </xdr:from>
    <xdr:to>
      <xdr:col>4</xdr:col>
      <xdr:colOff>419100</xdr:colOff>
      <xdr:row>21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F3A817-869B-493F-B687-0B4EF4476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31</xdr:row>
      <xdr:rowOff>46183</xdr:rowOff>
    </xdr:from>
    <xdr:to>
      <xdr:col>3</xdr:col>
      <xdr:colOff>78441</xdr:colOff>
      <xdr:row>46</xdr:row>
      <xdr:rowOff>128309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B74F63-7FE7-4BF5-BAAE-4FD04EF0E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733808</xdr:colOff>
      <xdr:row>31</xdr:row>
      <xdr:rowOff>50821</xdr:rowOff>
    </xdr:from>
    <xdr:to>
      <xdr:col>10</xdr:col>
      <xdr:colOff>141567</xdr:colOff>
      <xdr:row>48</xdr:row>
      <xdr:rowOff>170581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18ACB7-8976-4475-BF3E-933A7CDE1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2</xdr:row>
      <xdr:rowOff>161925</xdr:rowOff>
    </xdr:from>
    <xdr:to>
      <xdr:col>4</xdr:col>
      <xdr:colOff>723900</xdr:colOff>
      <xdr:row>5</xdr:row>
      <xdr:rowOff>95250</xdr:rowOff>
    </xdr:to>
    <xdr:cxnSp macro="">
      <xdr:nvCxnSpPr>
        <xdr:cNvPr id="4" name="Conector: angular 3">
          <a:extLst>
            <a:ext uri="{FF2B5EF4-FFF2-40B4-BE49-F238E27FC236}">
              <a16:creationId xmlns:a16="http://schemas.microsoft.com/office/drawing/2014/main" id="{2ADABA84-127F-4C0D-9643-19D15940526D}"/>
            </a:ext>
          </a:extLst>
        </xdr:cNvPr>
        <xdr:cNvCxnSpPr/>
      </xdr:nvCxnSpPr>
      <xdr:spPr>
        <a:xfrm flipV="1">
          <a:off x="6762750" y="685800"/>
          <a:ext cx="704850" cy="600075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761999</xdr:colOff>
      <xdr:row>50</xdr:row>
      <xdr:rowOff>0</xdr:rowOff>
    </xdr:from>
    <xdr:to>
      <xdr:col>10</xdr:col>
      <xdr:colOff>733424</xdr:colOff>
      <xdr:row>51</xdr:row>
      <xdr:rowOff>5066</xdr:rowOff>
    </xdr:to>
    <xdr:sp macro="" textlink="">
      <xdr:nvSpPr>
        <xdr:cNvPr id="6" name="CuadroTexto 30">
          <a:extLst>
            <a:ext uri="{FF2B5EF4-FFF2-40B4-BE49-F238E27FC236}">
              <a16:creationId xmlns:a16="http://schemas.microsoft.com/office/drawing/2014/main" id="{205656E8-3BE3-4A6B-8762-175DD96A742B}"/>
            </a:ext>
          </a:extLst>
        </xdr:cNvPr>
        <xdr:cNvSpPr txBox="1"/>
      </xdr:nvSpPr>
      <xdr:spPr>
        <a:xfrm>
          <a:off x="10496549" y="9867900"/>
          <a:ext cx="3114675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100% suma barra horizontal para cada industria.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1085396</xdr:colOff>
      <xdr:row>48</xdr:row>
      <xdr:rowOff>9555</xdr:rowOff>
    </xdr:to>
    <xdr:sp macro="" textlink="">
      <xdr:nvSpPr>
        <xdr:cNvPr id="7" name="CuadroTexto 18">
          <a:extLst>
            <a:ext uri="{FF2B5EF4-FFF2-40B4-BE49-F238E27FC236}">
              <a16:creationId xmlns:a16="http://schemas.microsoft.com/office/drawing/2014/main" id="{8CF931AC-0BDA-4CB8-8E93-132879782637}"/>
            </a:ext>
          </a:extLst>
        </xdr:cNvPr>
        <xdr:cNvSpPr txBox="1"/>
      </xdr:nvSpPr>
      <xdr:spPr>
        <a:xfrm>
          <a:off x="0" y="9296400"/>
          <a:ext cx="1561646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Pregunta de opción múltiple.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3</xdr:row>
      <xdr:rowOff>95250</xdr:rowOff>
    </xdr:from>
    <xdr:to>
      <xdr:col>10</xdr:col>
      <xdr:colOff>714375</xdr:colOff>
      <xdr:row>15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A131F6-AC73-4086-B571-C67A72408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21</xdr:row>
      <xdr:rowOff>76199</xdr:rowOff>
    </xdr:from>
    <xdr:to>
      <xdr:col>11</xdr:col>
      <xdr:colOff>85725</xdr:colOff>
      <xdr:row>40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6317FF-7D87-4877-BE3A-89381D9A5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26</xdr:row>
      <xdr:rowOff>114300</xdr:rowOff>
    </xdr:from>
    <xdr:to>
      <xdr:col>11</xdr:col>
      <xdr:colOff>104775</xdr:colOff>
      <xdr:row>43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699245-7F1F-4CED-954E-7A7CD60B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4</xdr:row>
      <xdr:rowOff>123825</xdr:rowOff>
    </xdr:from>
    <xdr:to>
      <xdr:col>10</xdr:col>
      <xdr:colOff>1581151</xdr:colOff>
      <xdr:row>20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E9C82F-83B0-4462-9F55-19A944F9F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10</xdr:col>
      <xdr:colOff>1575499</xdr:colOff>
      <xdr:row>45</xdr:row>
      <xdr:rowOff>9555</xdr:rowOff>
    </xdr:to>
    <xdr:sp macro="" textlink="">
      <xdr:nvSpPr>
        <xdr:cNvPr id="4" name="CuadroTexto 30">
          <a:extLst>
            <a:ext uri="{FF2B5EF4-FFF2-40B4-BE49-F238E27FC236}">
              <a16:creationId xmlns:a16="http://schemas.microsoft.com/office/drawing/2014/main" id="{EFAF408C-48BD-4CB3-8C76-A77EF4827ED3}"/>
            </a:ext>
          </a:extLst>
        </xdr:cNvPr>
        <xdr:cNvSpPr txBox="1"/>
      </xdr:nvSpPr>
      <xdr:spPr>
        <a:xfrm>
          <a:off x="12277725" y="8896350"/>
          <a:ext cx="2337499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100% suma barra horizontal para cada industria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4</xdr:row>
      <xdr:rowOff>171450</xdr:rowOff>
    </xdr:from>
    <xdr:to>
      <xdr:col>12</xdr:col>
      <xdr:colOff>333375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0B111-7537-409C-9845-7FB10A221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933451</xdr:colOff>
      <xdr:row>21</xdr:row>
      <xdr:rowOff>119060</xdr:rowOff>
    </xdr:from>
    <xdr:to>
      <xdr:col>13</xdr:col>
      <xdr:colOff>400050</xdr:colOff>
      <xdr:row>41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7EDCA0-4DB2-48E8-AAB2-3E202F336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1504950</xdr:colOff>
      <xdr:row>4</xdr:row>
      <xdr:rowOff>33337</xdr:rowOff>
    </xdr:from>
    <xdr:to>
      <xdr:col>11</xdr:col>
      <xdr:colOff>133350</xdr:colOff>
      <xdr:row>16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DA057E-E991-42F9-B119-2C7873762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22</xdr:row>
      <xdr:rowOff>95250</xdr:rowOff>
    </xdr:from>
    <xdr:to>
      <xdr:col>14</xdr:col>
      <xdr:colOff>428625</xdr:colOff>
      <xdr:row>40</xdr:row>
      <xdr:rowOff>24510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4D3746-E8CF-433D-A7D3-FEA7BE28E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502227</xdr:colOff>
      <xdr:row>41</xdr:row>
      <xdr:rowOff>17319</xdr:rowOff>
    </xdr:from>
    <xdr:to>
      <xdr:col>12</xdr:col>
      <xdr:colOff>553726</xdr:colOff>
      <xdr:row>42</xdr:row>
      <xdr:rowOff>26874</xdr:rowOff>
    </xdr:to>
    <xdr:sp macro="" textlink="">
      <xdr:nvSpPr>
        <xdr:cNvPr id="4" name="CuadroTexto 28">
          <a:extLst>
            <a:ext uri="{FF2B5EF4-FFF2-40B4-BE49-F238E27FC236}">
              <a16:creationId xmlns:a16="http://schemas.microsoft.com/office/drawing/2014/main" id="{FDFEF11A-1D28-4545-8DE4-3C52D123B648}"/>
            </a:ext>
          </a:extLst>
        </xdr:cNvPr>
        <xdr:cNvSpPr txBox="1"/>
      </xdr:nvSpPr>
      <xdr:spPr>
        <a:xfrm>
          <a:off x="11776363" y="8156864"/>
          <a:ext cx="2337499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100% suma barra horizontal para cada industria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3</xdr:row>
      <xdr:rowOff>176212</xdr:rowOff>
    </xdr:from>
    <xdr:to>
      <xdr:col>13</xdr:col>
      <xdr:colOff>571500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97C1F8-DAB0-47C1-B27F-C4EBE7A65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21</xdr:row>
      <xdr:rowOff>200025</xdr:rowOff>
    </xdr:from>
    <xdr:to>
      <xdr:col>13</xdr:col>
      <xdr:colOff>581025</xdr:colOff>
      <xdr:row>35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4C4743-5BCD-4012-86D0-66FB3D02E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</xdr:row>
      <xdr:rowOff>66675</xdr:rowOff>
    </xdr:from>
    <xdr:to>
      <xdr:col>13</xdr:col>
      <xdr:colOff>342900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00D52B-BB0E-403A-B619-CFF9EC15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22</xdr:row>
      <xdr:rowOff>9525</xdr:rowOff>
    </xdr:from>
    <xdr:to>
      <xdr:col>15</xdr:col>
      <xdr:colOff>76200</xdr:colOff>
      <xdr:row>35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3F37DD-B4E4-4A89-BA23-1A28AC8BD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4</xdr:row>
      <xdr:rowOff>95250</xdr:rowOff>
    </xdr:from>
    <xdr:to>
      <xdr:col>14</xdr:col>
      <xdr:colOff>180975</xdr:colOff>
      <xdr:row>16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430986-4FB2-418B-A678-5F379358E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190501</xdr:colOff>
      <xdr:row>21</xdr:row>
      <xdr:rowOff>171450</xdr:rowOff>
    </xdr:from>
    <xdr:to>
      <xdr:col>14</xdr:col>
      <xdr:colOff>419100</xdr:colOff>
      <xdr:row>36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FF33EB-D27B-462A-A3B1-A54EFE5B8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0.74583</cdr:x>
      <cdr:y>0.10938</cdr:y>
    </cdr:from>
    <cdr:to>
      <cdr:x>0.74583</cdr:x>
      <cdr:y>0.83854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E3CE2999-4E1C-4D83-B492-F395666176BE}"/>
            </a:ext>
          </a:extLst>
        </cdr:cNvPr>
        <cdr:cNvCxnSpPr/>
      </cdr:nvCxnSpPr>
      <cdr:spPr>
        <a:xfrm xmlns:a="http://schemas.openxmlformats.org/drawingml/2006/main">
          <a:off x="3409950" y="300038"/>
          <a:ext cx="0" cy="2000250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28575</xdr:rowOff>
    </xdr:from>
    <xdr:to>
      <xdr:col>5</xdr:col>
      <xdr:colOff>259567</xdr:colOff>
      <xdr:row>4</xdr:row>
      <xdr:rowOff>44273</xdr:rowOff>
    </xdr:to>
    <xdr:pic>
      <xdr:nvPicPr>
        <xdr:cNvPr id="2" name="Picture 12" descr="LOGO MINISTERIO DE LA PRODUCCION 800">
          <a:extLst>
            <a:ext uri="{FF2B5EF4-FFF2-40B4-BE49-F238E27FC236}">
              <a16:creationId xmlns:a16="http://schemas.microsoft.com/office/drawing/2014/main" id="{40523546-1ED9-400D-9011-4F140C19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350" y="219075"/>
          <a:ext cx="3174217" cy="5871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257735</xdr:colOff>
      <xdr:row>5</xdr:row>
      <xdr:rowOff>101413</xdr:rowOff>
    </xdr:from>
    <xdr:to>
      <xdr:col>12</xdr:col>
      <xdr:colOff>412376</xdr:colOff>
      <xdr:row>16</xdr:row>
      <xdr:rowOff>15688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483B0A-E7A5-4E1D-861F-A7AE1BFED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403411</xdr:colOff>
      <xdr:row>20</xdr:row>
      <xdr:rowOff>156882</xdr:rowOff>
    </xdr:from>
    <xdr:to>
      <xdr:col>13</xdr:col>
      <xdr:colOff>643777</xdr:colOff>
      <xdr:row>35</xdr:row>
      <xdr:rowOff>162485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3CBA17-5326-48DC-A796-5EBA9DCC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0.74977</cdr:x>
      <cdr:y>0.18838</cdr:y>
    </cdr:from>
    <cdr:to>
      <cdr:x>0.7535</cdr:x>
      <cdr:y>0.92275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E3CE2999-4E1C-4D83-B492-F395666176BE}"/>
            </a:ext>
          </a:extLst>
        </cdr:cNvPr>
        <cdr:cNvCxnSpPr/>
      </cdr:nvCxnSpPr>
      <cdr:spPr>
        <a:xfrm xmlns:a="http://schemas.openxmlformats.org/drawingml/2006/main">
          <a:off x="3171265" y="526677"/>
          <a:ext cx="15792" cy="2053221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326571</xdr:colOff>
      <xdr:row>22</xdr:row>
      <xdr:rowOff>40822</xdr:rowOff>
    </xdr:from>
    <xdr:to>
      <xdr:col>11</xdr:col>
      <xdr:colOff>407255</xdr:colOff>
      <xdr:row>36</xdr:row>
      <xdr:rowOff>180893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43EB60-77FD-4FEE-A0A8-2E295E9F0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745990</xdr:colOff>
      <xdr:row>4</xdr:row>
      <xdr:rowOff>82839</xdr:rowOff>
    </xdr:from>
    <xdr:to>
      <xdr:col>11</xdr:col>
      <xdr:colOff>71948</xdr:colOff>
      <xdr:row>18</xdr:row>
      <xdr:rowOff>38273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B675AF-877F-4A4A-845F-C47010BE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1299882</xdr:colOff>
      <xdr:row>37</xdr:row>
      <xdr:rowOff>168088</xdr:rowOff>
    </xdr:from>
    <xdr:to>
      <xdr:col>11</xdr:col>
      <xdr:colOff>609675</xdr:colOff>
      <xdr:row>38</xdr:row>
      <xdr:rowOff>173154</xdr:rowOff>
    </xdr:to>
    <xdr:sp macro="" textlink="">
      <xdr:nvSpPr>
        <xdr:cNvPr id="5" name="CuadroTexto 18">
          <a:extLst>
            <a:ext uri="{FF2B5EF4-FFF2-40B4-BE49-F238E27FC236}">
              <a16:creationId xmlns:a16="http://schemas.microsoft.com/office/drawing/2014/main" id="{CCB569B5-517A-43C4-A06E-B716CA7EE925}"/>
            </a:ext>
          </a:extLst>
        </xdr:cNvPr>
        <xdr:cNvSpPr txBox="1"/>
      </xdr:nvSpPr>
      <xdr:spPr>
        <a:xfrm>
          <a:off x="10925735" y="8012206"/>
          <a:ext cx="1954381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Pregunta de opción múltiple.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1174005</xdr:colOff>
      <xdr:row>4</xdr:row>
      <xdr:rowOff>0</xdr:rowOff>
    </xdr:from>
    <xdr:to>
      <xdr:col>17</xdr:col>
      <xdr:colOff>144878</xdr:colOff>
      <xdr:row>15</xdr:row>
      <xdr:rowOff>102455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32167F-8454-468B-BBB4-A38A9490D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1258570</xdr:colOff>
      <xdr:row>20</xdr:row>
      <xdr:rowOff>0</xdr:rowOff>
    </xdr:from>
    <xdr:to>
      <xdr:col>15</xdr:col>
      <xdr:colOff>192656</xdr:colOff>
      <xdr:row>37</xdr:row>
      <xdr:rowOff>166007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E32448-A7C4-498F-80BD-441EF9245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495860</xdr:colOff>
      <xdr:row>14</xdr:row>
      <xdr:rowOff>183497</xdr:rowOff>
    </xdr:from>
    <xdr:to>
      <xdr:col>18</xdr:col>
      <xdr:colOff>164241</xdr:colOff>
      <xdr:row>15</xdr:row>
      <xdr:rowOff>188563</xdr:rowOff>
    </xdr:to>
    <xdr:sp macro="" textlink="">
      <xdr:nvSpPr>
        <xdr:cNvPr id="4" name="CuadroTexto 18">
          <a:extLst>
            <a:ext uri="{FF2B5EF4-FFF2-40B4-BE49-F238E27FC236}">
              <a16:creationId xmlns:a16="http://schemas.microsoft.com/office/drawing/2014/main" id="{E6C94CD0-37E0-48C4-9E0E-563C8DBFCD18}"/>
            </a:ext>
          </a:extLst>
        </xdr:cNvPr>
        <xdr:cNvSpPr txBox="1"/>
      </xdr:nvSpPr>
      <xdr:spPr>
        <a:xfrm>
          <a:off x="15202460" y="3736322"/>
          <a:ext cx="1954381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Pregunta de opción múltiple.</a:t>
          </a:r>
        </a:p>
      </xdr:txBody>
    </xdr:sp>
    <xdr:clientData/>
  </xdr:twoCellAnchor>
  <xdr:twoCellAnchor>
    <xdr:from>
      <xdr:col>13</xdr:col>
      <xdr:colOff>560295</xdr:colOff>
      <xdr:row>37</xdr:row>
      <xdr:rowOff>11906</xdr:rowOff>
    </xdr:from>
    <xdr:to>
      <xdr:col>18</xdr:col>
      <xdr:colOff>275601</xdr:colOff>
      <xdr:row>38</xdr:row>
      <xdr:rowOff>16972</xdr:rowOff>
    </xdr:to>
    <xdr:sp macro="" textlink="">
      <xdr:nvSpPr>
        <xdr:cNvPr id="5" name="CuadroTexto 18">
          <a:extLst>
            <a:ext uri="{FF2B5EF4-FFF2-40B4-BE49-F238E27FC236}">
              <a16:creationId xmlns:a16="http://schemas.microsoft.com/office/drawing/2014/main" id="{445FA919-1953-4A2B-B861-16E10DCCB4BF}"/>
            </a:ext>
          </a:extLst>
        </xdr:cNvPr>
        <xdr:cNvSpPr txBox="1"/>
      </xdr:nvSpPr>
      <xdr:spPr>
        <a:xfrm>
          <a:off x="13742895" y="8879681"/>
          <a:ext cx="3525306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100% suma barra horizontal para cada sector</a:t>
          </a:r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714977</xdr:colOff>
      <xdr:row>4</xdr:row>
      <xdr:rowOff>33421</xdr:rowOff>
    </xdr:from>
    <xdr:to>
      <xdr:col>15</xdr:col>
      <xdr:colOff>88326</xdr:colOff>
      <xdr:row>18</xdr:row>
      <xdr:rowOff>167106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6C2FEA-E7B6-45B5-A859-F6947EBAC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540432</xdr:colOff>
      <xdr:row>23</xdr:row>
      <xdr:rowOff>123361</xdr:rowOff>
    </xdr:from>
    <xdr:to>
      <xdr:col>15</xdr:col>
      <xdr:colOff>608452</xdr:colOff>
      <xdr:row>50</xdr:row>
      <xdr:rowOff>12130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63279A-07E3-4AE7-9743-21C783D2E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568427</xdr:colOff>
      <xdr:row>18</xdr:row>
      <xdr:rowOff>15364</xdr:rowOff>
    </xdr:from>
    <xdr:to>
      <xdr:col>15</xdr:col>
      <xdr:colOff>384072</xdr:colOff>
      <xdr:row>19</xdr:row>
      <xdr:rowOff>20430</xdr:rowOff>
    </xdr:to>
    <xdr:sp macro="" textlink="">
      <xdr:nvSpPr>
        <xdr:cNvPr id="4" name="CuadroTexto 18">
          <a:extLst>
            <a:ext uri="{FF2B5EF4-FFF2-40B4-BE49-F238E27FC236}">
              <a16:creationId xmlns:a16="http://schemas.microsoft.com/office/drawing/2014/main" id="{544A8B47-AF94-4DFD-8AFE-4FAE69F5F577}"/>
            </a:ext>
          </a:extLst>
        </xdr:cNvPr>
        <xdr:cNvSpPr txBox="1"/>
      </xdr:nvSpPr>
      <xdr:spPr>
        <a:xfrm>
          <a:off x="18237302" y="5330314"/>
          <a:ext cx="2168320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Pregunta de opción múltiple.</a:t>
          </a:r>
        </a:p>
      </xdr:txBody>
    </xdr:sp>
    <xdr:clientData/>
  </xdr:twoCellAnchor>
  <xdr:twoCellAnchor>
    <xdr:from>
      <xdr:col>13</xdr:col>
      <xdr:colOff>149678</xdr:colOff>
      <xdr:row>51</xdr:row>
      <xdr:rowOff>176893</xdr:rowOff>
    </xdr:from>
    <xdr:to>
      <xdr:col>16</xdr:col>
      <xdr:colOff>558949</xdr:colOff>
      <xdr:row>52</xdr:row>
      <xdr:rowOff>181959</xdr:rowOff>
    </xdr:to>
    <xdr:sp macro="" textlink="">
      <xdr:nvSpPr>
        <xdr:cNvPr id="6" name="CuadroTexto 18">
          <a:extLst>
            <a:ext uri="{FF2B5EF4-FFF2-40B4-BE49-F238E27FC236}">
              <a16:creationId xmlns:a16="http://schemas.microsoft.com/office/drawing/2014/main" id="{DA7A334D-25F0-430E-BB0A-F8B64AD07A35}"/>
            </a:ext>
          </a:extLst>
        </xdr:cNvPr>
        <xdr:cNvSpPr txBox="1"/>
      </xdr:nvSpPr>
      <xdr:spPr>
        <a:xfrm>
          <a:off x="17818553" y="11825968"/>
          <a:ext cx="3523946" cy="1955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100% suma barra horizontal para cada sector</a:t>
          </a:r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2322552</xdr:colOff>
      <xdr:row>4</xdr:row>
      <xdr:rowOff>34378</xdr:rowOff>
    </xdr:from>
    <xdr:to>
      <xdr:col>12</xdr:col>
      <xdr:colOff>115952</xdr:colOff>
      <xdr:row>17</xdr:row>
      <xdr:rowOff>112846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0D127F-B6D1-45B5-8674-3BC54AF68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308588</xdr:colOff>
      <xdr:row>24</xdr:row>
      <xdr:rowOff>15727</xdr:rowOff>
    </xdr:from>
    <xdr:to>
      <xdr:col>14</xdr:col>
      <xdr:colOff>626969</xdr:colOff>
      <xdr:row>38</xdr:row>
      <xdr:rowOff>12327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78B6BF-5262-4923-82A1-1F2D2EA57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549088</xdr:colOff>
      <xdr:row>37</xdr:row>
      <xdr:rowOff>145676</xdr:rowOff>
    </xdr:from>
    <xdr:to>
      <xdr:col>15</xdr:col>
      <xdr:colOff>432768</xdr:colOff>
      <xdr:row>38</xdr:row>
      <xdr:rowOff>165426</xdr:rowOff>
    </xdr:to>
    <xdr:sp macro="" textlink="">
      <xdr:nvSpPr>
        <xdr:cNvPr id="4" name="CuadroTexto 18">
          <a:extLst>
            <a:ext uri="{FF2B5EF4-FFF2-40B4-BE49-F238E27FC236}">
              <a16:creationId xmlns:a16="http://schemas.microsoft.com/office/drawing/2014/main" id="{79CDCE16-CDB1-43E1-ACF5-A9DA8E8EDCC1}"/>
            </a:ext>
          </a:extLst>
        </xdr:cNvPr>
        <xdr:cNvSpPr txBox="1"/>
      </xdr:nvSpPr>
      <xdr:spPr>
        <a:xfrm>
          <a:off x="13188763" y="7613276"/>
          <a:ext cx="2169680" cy="2102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Nota: Pregunta de 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opción</a:t>
          </a:r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 múltiple.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.%20RA&#218;L_ULTIMO%20MODIFICADO%20UNICO%20GRA&#193;FICO%20MEDIANA%20Y%20GRAN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_2025/17.%20INFORME%20EEA_Ambiental/1.%20Presentaci&#243;n%20Final%20EEA/0.%20Gr&#225;ficos_Microempresa%20y%20Nacional_Ra&#250;l_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RISTIAN%20FORMATOS_Cuadros%20y%20gr&#225;ficos%20consolidados_EEA%202024%20Ambiental_LA_RA_CS_20.10.25_C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RISTIAN%20MODIFICADO_Cuadros%20y%20gr&#225;ficos%20consolidados_EEA%202024%20Ambiental_LA_RA_CS_20.10.25_CS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RAUL_DOS%20DIAPOS_CUADROS%20Y%20GR&#193;FICOS%20CONSOLIDADOS_LA_RA_CS_20.10.25_ra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RA&#218;L_ULTIMO%20CAMBIO_CUADROS%20Y%20GR&#193;FICOS%20CONSOLIDADOS_LA_RA_CS_20.10.25_r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 promedio"/>
      <sheetName val="P1.1_Nacional_Acciones a Favor"/>
      <sheetName val="P1.2_Med y G_Tipos de acciones"/>
      <sheetName val="P1_Micro_Acciones a Favor"/>
      <sheetName val="P1.1_Manufactura_AccionesFavor"/>
      <sheetName val="P1.2_Manufactura_AccionesFavor"/>
    </sheetNames>
    <sheetDataSet>
      <sheetData sheetId="0"/>
      <sheetData sheetId="1"/>
      <sheetData sheetId="2"/>
      <sheetData sheetId="3">
        <row r="19">
          <cell r="I19" t="str">
            <v>%</v>
          </cell>
        </row>
        <row r="20">
          <cell r="H20" t="str">
            <v>Comercio</v>
          </cell>
          <cell r="I20">
            <v>27.484081679427586</v>
          </cell>
        </row>
        <row r="21">
          <cell r="H21" t="str">
            <v>Minería e Hidrocarburos</v>
          </cell>
          <cell r="I21">
            <v>27.839643652561247</v>
          </cell>
        </row>
        <row r="22">
          <cell r="H22" t="str">
            <v>Pesca y Acuicultura</v>
          </cell>
          <cell r="I22">
            <v>29.478650054433292</v>
          </cell>
        </row>
        <row r="23">
          <cell r="H23" t="str">
            <v>Manufactura</v>
          </cell>
          <cell r="I23">
            <v>30.047478370964342</v>
          </cell>
        </row>
        <row r="24">
          <cell r="H24" t="str">
            <v>Servicios</v>
          </cell>
          <cell r="I24">
            <v>32.974796536191455</v>
          </cell>
        </row>
        <row r="25">
          <cell r="H25" t="str">
            <v>Construcción</v>
          </cell>
          <cell r="I25">
            <v>34.414218845397187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1_Nacional_Gasto promedio"/>
      <sheetName val="Microempresa"/>
      <sheetName val="L1. acciones ambientales"/>
      <sheetName val="L2. Principales acciones"/>
    </sheetNames>
    <sheetDataSet>
      <sheetData sheetId="0" refreshError="1"/>
      <sheetData sheetId="1">
        <row r="6">
          <cell r="B6" t="str">
            <v>Si</v>
          </cell>
          <cell r="D6">
            <v>3.2500000000000001E-2</v>
          </cell>
          <cell r="I6" t="str">
            <v>Promedio</v>
          </cell>
        </row>
        <row r="7">
          <cell r="B7" t="str">
            <v>No</v>
          </cell>
          <cell r="D7">
            <v>0.96750000000000003</v>
          </cell>
          <cell r="H7" t="str">
            <v>Grande y mediana empresa</v>
          </cell>
          <cell r="I7">
            <v>42343.8</v>
          </cell>
        </row>
        <row r="8">
          <cell r="H8" t="str">
            <v>Pequeña empresa</v>
          </cell>
          <cell r="I8">
            <v>24554</v>
          </cell>
        </row>
        <row r="9">
          <cell r="H9" t="str">
            <v>Micro empresa</v>
          </cell>
          <cell r="I9">
            <v>3226</v>
          </cell>
        </row>
        <row r="10">
          <cell r="H10" t="str">
            <v>Nacional</v>
          </cell>
          <cell r="I10">
            <v>25419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 promedio"/>
      <sheetName val="S2_Gasto"/>
      <sheetName val="S3_Nacional_Acciones"/>
      <sheetName val="P1_Micro_Acciones a Favor"/>
      <sheetName val="P1.2_Med y G_Tipos de acciones"/>
      <sheetName val="S6_Manufactura_Acciones"/>
      <sheetName val="S7_Manufactura_Acción_Tipo"/>
      <sheetName val="Instrumentos (1)"/>
      <sheetName val="Instrumentos (2)"/>
      <sheetName val="Sostenibilidad"/>
      <sheetName val="Residuos Sólidos"/>
      <sheetName val="Gastos"/>
      <sheetName val="Invers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Declaración de Adecuación Ambiental (DAA)</v>
          </cell>
          <cell r="C6">
            <v>20.95</v>
          </cell>
        </row>
        <row r="7">
          <cell r="A7" t="str">
            <v>Declaración de Impacto Ambiental (DIA) - Categoría I</v>
          </cell>
          <cell r="C7">
            <v>12.5</v>
          </cell>
        </row>
        <row r="8">
          <cell r="A8" t="str">
            <v>Declaración Ambiental para Actividades en Curso (DAAC)</v>
          </cell>
          <cell r="C8">
            <v>11.89</v>
          </cell>
        </row>
        <row r="9">
          <cell r="A9" t="str">
            <v>Estudio de Impacto Ambiental - Sin categoría</v>
          </cell>
          <cell r="C9">
            <v>10.84</v>
          </cell>
        </row>
        <row r="10">
          <cell r="A10" t="str">
            <v>Programa de Adecuación y Manejo Ambiental (PAMA)</v>
          </cell>
          <cell r="C10">
            <v>10.8</v>
          </cell>
        </row>
        <row r="40">
          <cell r="A40" t="str">
            <v>Industrias diversas</v>
          </cell>
          <cell r="B40">
            <v>43.9</v>
          </cell>
        </row>
        <row r="41">
          <cell r="A41" t="str">
            <v>Vehículos automotores y remolques</v>
          </cell>
          <cell r="B41">
            <v>44.33</v>
          </cell>
        </row>
        <row r="42">
          <cell r="A42" t="str">
            <v>Prendas de vestir</v>
          </cell>
          <cell r="B42">
            <v>46.12</v>
          </cell>
        </row>
        <row r="43">
          <cell r="A43" t="str">
            <v>Equipos eléctricos</v>
          </cell>
          <cell r="B43">
            <v>50</v>
          </cell>
        </row>
        <row r="44">
          <cell r="A44" t="str">
            <v>Impresión y grabaciones</v>
          </cell>
          <cell r="B44">
            <v>60</v>
          </cell>
        </row>
        <row r="45">
          <cell r="A45" t="str">
            <v>Cuero y calzado</v>
          </cell>
          <cell r="B45">
            <v>75</v>
          </cell>
        </row>
      </sheetData>
      <sheetData sheetId="9">
        <row r="5">
          <cell r="C5" t="str">
            <v>%</v>
          </cell>
        </row>
        <row r="6">
          <cell r="A6" t="str">
            <v>No inició las gestiones para tener IGA</v>
          </cell>
          <cell r="C6">
            <v>64.886363636363626</v>
          </cell>
        </row>
        <row r="7">
          <cell r="A7" t="str">
            <v>La autoridad le indicó que no lo requería</v>
          </cell>
          <cell r="C7">
            <v>28.636363636363637</v>
          </cell>
        </row>
        <row r="8">
          <cell r="A8" t="str">
            <v>El IGA se encontraba en evaluación</v>
          </cell>
          <cell r="C8">
            <v>6.4772727272727275</v>
          </cell>
        </row>
        <row r="22">
          <cell r="B22" t="str">
            <v>La autoridad le indicó que no lo requería</v>
          </cell>
          <cell r="C22" t="str">
            <v>El IGA se encontraba en evaluación</v>
          </cell>
          <cell r="D22" t="str">
            <v>No inició las gestiones para tener IGA</v>
          </cell>
        </row>
        <row r="27">
          <cell r="A27" t="str">
            <v>Industrias diversas</v>
          </cell>
          <cell r="B27">
            <v>57.11</v>
          </cell>
          <cell r="C27">
            <v>0</v>
          </cell>
          <cell r="D27">
            <v>42.89</v>
          </cell>
        </row>
        <row r="28">
          <cell r="A28" t="str">
            <v>Vehículos automotores y remolques</v>
          </cell>
          <cell r="B28">
            <v>38.35</v>
          </cell>
          <cell r="C28">
            <v>15.06</v>
          </cell>
          <cell r="D28">
            <v>46.59</v>
          </cell>
        </row>
        <row r="29">
          <cell r="A29" t="str">
            <v>Químicos</v>
          </cell>
          <cell r="B29">
            <v>34.450000000000003</v>
          </cell>
          <cell r="C29">
            <v>18.45</v>
          </cell>
          <cell r="D29">
            <v>47.11</v>
          </cell>
        </row>
        <row r="30">
          <cell r="A30" t="str">
            <v>Productos farmacéuticos</v>
          </cell>
          <cell r="B30">
            <v>35.42</v>
          </cell>
          <cell r="C30">
            <v>15.6</v>
          </cell>
          <cell r="D30">
            <v>48.97</v>
          </cell>
        </row>
        <row r="31">
          <cell r="A31" t="str">
            <v>Equipos eléctricos</v>
          </cell>
          <cell r="B31">
            <v>47.68</v>
          </cell>
          <cell r="C31">
            <v>0</v>
          </cell>
          <cell r="D31">
            <v>52.32</v>
          </cell>
        </row>
        <row r="32">
          <cell r="A32" t="str">
            <v>Prendas de vestir</v>
          </cell>
          <cell r="B32">
            <v>45.8</v>
          </cell>
          <cell r="C32">
            <v>1.43</v>
          </cell>
          <cell r="D32">
            <v>52.77</v>
          </cell>
        </row>
        <row r="33">
          <cell r="A33" t="str">
            <v>Muebles</v>
          </cell>
          <cell r="B33">
            <v>45.71</v>
          </cell>
          <cell r="C33">
            <v>0</v>
          </cell>
          <cell r="D33">
            <v>54.29</v>
          </cell>
        </row>
        <row r="34">
          <cell r="A34" t="str">
            <v>Productos de metal</v>
          </cell>
          <cell r="B34">
            <v>38.97</v>
          </cell>
          <cell r="C34">
            <v>4.71</v>
          </cell>
          <cell r="D34">
            <v>56.32</v>
          </cell>
        </row>
        <row r="35">
          <cell r="A35" t="str">
            <v>Maquinarias y equipos diversos</v>
          </cell>
          <cell r="B35">
            <v>23</v>
          </cell>
          <cell r="C35">
            <v>18</v>
          </cell>
          <cell r="D35">
            <v>59</v>
          </cell>
        </row>
        <row r="36">
          <cell r="A36" t="str">
            <v>Caucho y plástico</v>
          </cell>
          <cell r="B36">
            <v>36.909999999999997</v>
          </cell>
          <cell r="C36">
            <v>2.85</v>
          </cell>
          <cell r="D36">
            <v>60.24</v>
          </cell>
        </row>
        <row r="37">
          <cell r="A37" t="str">
            <v>Reparación de maquinas</v>
          </cell>
          <cell r="B37">
            <v>28.44</v>
          </cell>
          <cell r="C37">
            <v>10.66</v>
          </cell>
          <cell r="D37">
            <v>60.9</v>
          </cell>
        </row>
        <row r="38">
          <cell r="A38" t="str">
            <v>Bebidas</v>
          </cell>
          <cell r="B38">
            <v>30</v>
          </cell>
          <cell r="C38">
            <v>0</v>
          </cell>
          <cell r="D38">
            <v>70</v>
          </cell>
        </row>
        <row r="39">
          <cell r="A39" t="str">
            <v>Alimentos</v>
          </cell>
          <cell r="B39">
            <v>17.75</v>
          </cell>
          <cell r="C39">
            <v>6.04</v>
          </cell>
          <cell r="D39">
            <v>76.209999999999994</v>
          </cell>
        </row>
        <row r="40">
          <cell r="A40" t="str">
            <v>Minerales no metálicos</v>
          </cell>
          <cell r="B40">
            <v>16.73</v>
          </cell>
          <cell r="C40">
            <v>0</v>
          </cell>
          <cell r="D40">
            <v>83.27</v>
          </cell>
        </row>
      </sheetData>
      <sheetData sheetId="10">
        <row r="6">
          <cell r="A6" t="str">
            <v>Si</v>
          </cell>
          <cell r="C6">
            <v>0.11871345029239766</v>
          </cell>
        </row>
        <row r="7">
          <cell r="A7" t="str">
            <v>No</v>
          </cell>
          <cell r="C7">
            <v>0.88128654970760234</v>
          </cell>
        </row>
        <row r="38">
          <cell r="A38" t="str">
            <v>Reparación de maquinas</v>
          </cell>
          <cell r="B38">
            <v>14.19</v>
          </cell>
        </row>
        <row r="39">
          <cell r="A39" t="str">
            <v>Minerales no metálicos</v>
          </cell>
          <cell r="B39">
            <v>17.2</v>
          </cell>
        </row>
        <row r="40">
          <cell r="A40" t="str">
            <v>Papel y productos de papel</v>
          </cell>
          <cell r="B40">
            <v>19.38</v>
          </cell>
        </row>
        <row r="41">
          <cell r="A41" t="str">
            <v>Químicos</v>
          </cell>
          <cell r="B41">
            <v>19.399999999999999</v>
          </cell>
        </row>
        <row r="42">
          <cell r="A42" t="str">
            <v>Madera y productos de madera</v>
          </cell>
          <cell r="B42">
            <v>19.8</v>
          </cell>
        </row>
        <row r="43">
          <cell r="A43" t="str">
            <v>Bebidas</v>
          </cell>
          <cell r="B43">
            <v>33.33</v>
          </cell>
        </row>
        <row r="44">
          <cell r="A44" t="str">
            <v>Metales comunes</v>
          </cell>
          <cell r="B44">
            <v>49.9</v>
          </cell>
        </row>
      </sheetData>
      <sheetData sheetId="11">
        <row r="6">
          <cell r="A6" t="str">
            <v>Solo Peligrosos</v>
          </cell>
          <cell r="C6">
            <v>5.29</v>
          </cell>
        </row>
        <row r="7">
          <cell r="A7" t="str">
            <v>Solo No Peligrosos</v>
          </cell>
          <cell r="C7">
            <v>25.86</v>
          </cell>
        </row>
        <row r="8">
          <cell r="A8" t="str">
            <v>Peligrosos y No Peligrosos</v>
          </cell>
          <cell r="C8">
            <v>68.849999999999994</v>
          </cell>
        </row>
        <row r="23">
          <cell r="A23" t="str">
            <v>Solo Peligrosos</v>
          </cell>
          <cell r="C23">
            <v>3.1</v>
          </cell>
        </row>
        <row r="24">
          <cell r="A24" t="str">
            <v>Solo No Peligrosos</v>
          </cell>
          <cell r="C24">
            <v>45.65</v>
          </cell>
        </row>
        <row r="25">
          <cell r="A25" t="str">
            <v>Peligrosos y No Peligrosos</v>
          </cell>
          <cell r="C25">
            <v>51.25</v>
          </cell>
        </row>
      </sheetData>
      <sheetData sheetId="12">
        <row r="6">
          <cell r="A6" t="str">
            <v>Si</v>
          </cell>
          <cell r="C6">
            <v>0.65629999999999999</v>
          </cell>
        </row>
        <row r="7">
          <cell r="A7" t="str">
            <v>No</v>
          </cell>
          <cell r="C7">
            <v>0.34370000000000001</v>
          </cell>
        </row>
        <row r="27">
          <cell r="A27" t="str">
            <v>Protección y descontaminación de suelos, aguas subterráneas y aguas superficiales</v>
          </cell>
          <cell r="B27">
            <v>28.7</v>
          </cell>
        </row>
        <row r="28">
          <cell r="A28" t="str">
            <v>Reducción del ruido y las vibraciones (excluida la protección en el lugar de trabajo)</v>
          </cell>
          <cell r="B28">
            <v>30.7</v>
          </cell>
        </row>
        <row r="29">
          <cell r="A29" t="str">
            <v>Protección del aire y del clima</v>
          </cell>
          <cell r="B29">
            <v>39.900000000000006</v>
          </cell>
        </row>
        <row r="30">
          <cell r="A30" t="str">
            <v>Gestión de residuos</v>
          </cell>
          <cell r="B30">
            <v>55.900000000000006</v>
          </cell>
        </row>
        <row r="31">
          <cell r="A31" t="str">
            <v>Gestión de aguas residuales</v>
          </cell>
          <cell r="B31">
            <v>56.8</v>
          </cell>
        </row>
      </sheetData>
      <sheetData sheetId="13">
        <row r="6">
          <cell r="A6" t="str">
            <v>Si</v>
          </cell>
          <cell r="C6">
            <v>0.32280701754385965</v>
          </cell>
        </row>
        <row r="7">
          <cell r="A7" t="str">
            <v>No</v>
          </cell>
          <cell r="C7">
            <v>0.67719298245614035</v>
          </cell>
        </row>
        <row r="28">
          <cell r="A28" t="str">
            <v>Investigación y desarrollo para protección ambiental</v>
          </cell>
          <cell r="B28">
            <v>28.000000000000004</v>
          </cell>
        </row>
        <row r="29">
          <cell r="A29" t="str">
            <v>Reducción del ruido y las vibraciones (excluida la protección en el lugar de trabajo)</v>
          </cell>
          <cell r="B29">
            <v>28.599999999999998</v>
          </cell>
        </row>
        <row r="30">
          <cell r="A30" t="str">
            <v>Protección del aire y del clima</v>
          </cell>
          <cell r="B30">
            <v>39.5</v>
          </cell>
        </row>
        <row r="31">
          <cell r="A31" t="str">
            <v>Gestión de residuos</v>
          </cell>
          <cell r="B31">
            <v>52.400000000000006</v>
          </cell>
        </row>
        <row r="32">
          <cell r="A32" t="str">
            <v>Gestión de aguas residuales</v>
          </cell>
          <cell r="B32">
            <v>54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 promedio"/>
      <sheetName val="S2_Gasto"/>
      <sheetName val="S3_Nacional_Acciones"/>
      <sheetName val="P1_Micro_Acciones a Favor"/>
      <sheetName val="P1.2_Med y G_Tipos de acciones"/>
      <sheetName val="S6_Manufactura_Acciones"/>
      <sheetName val="S7_Manufactura_Acción_Tipo"/>
      <sheetName val="Instrumentos (1)"/>
      <sheetName val="Instrumentos (2)"/>
      <sheetName val="Instrumentos (3)"/>
      <sheetName val="Sostenibilidad"/>
      <sheetName val="Residuos Sólidos"/>
      <sheetName val="Gastos"/>
      <sheetName val="Invers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Si</v>
          </cell>
          <cell r="C6">
            <v>0.4853801169590643</v>
          </cell>
        </row>
        <row r="7">
          <cell r="A7" t="str">
            <v>No</v>
          </cell>
          <cell r="C7">
            <v>0.51461988304093564</v>
          </cell>
        </row>
        <row r="35">
          <cell r="A35" t="str">
            <v>Reparación de maquinas</v>
          </cell>
          <cell r="B35">
            <v>57.02</v>
          </cell>
        </row>
        <row r="36">
          <cell r="A36" t="str">
            <v>Papel y productos de papel</v>
          </cell>
          <cell r="B36">
            <v>57.71</v>
          </cell>
        </row>
        <row r="37">
          <cell r="A37" t="str">
            <v>Vehículos automotores y remolques</v>
          </cell>
          <cell r="B37">
            <v>59.21</v>
          </cell>
        </row>
        <row r="38">
          <cell r="A38" t="str">
            <v>Productos farmacéuticos</v>
          </cell>
          <cell r="B38">
            <v>60.69</v>
          </cell>
        </row>
        <row r="39">
          <cell r="A39" t="str">
            <v>Maquinarias y equipos diversos</v>
          </cell>
          <cell r="B39">
            <v>62.5</v>
          </cell>
        </row>
        <row r="40">
          <cell r="A40" t="str">
            <v>Muebles</v>
          </cell>
          <cell r="B40">
            <v>72.92</v>
          </cell>
        </row>
        <row r="41">
          <cell r="A41" t="str">
            <v>Industrias diversas</v>
          </cell>
          <cell r="B41">
            <v>75.89</v>
          </cell>
        </row>
        <row r="42">
          <cell r="A42" t="str">
            <v>Prendas de vestir</v>
          </cell>
          <cell r="B42">
            <v>75.89</v>
          </cell>
        </row>
      </sheetData>
      <sheetData sheetId="9">
        <row r="6">
          <cell r="A6" t="str">
            <v>Otros instrumentos de gestión ambiental (*)</v>
          </cell>
          <cell r="C6">
            <v>33.013944631256706</v>
          </cell>
        </row>
        <row r="7">
          <cell r="A7" t="str">
            <v>Programa de Adecuación y Manejo Ambiental (PAMA)</v>
          </cell>
          <cell r="C7">
            <v>10.801364332116041</v>
          </cell>
        </row>
        <row r="8">
          <cell r="A8" t="str">
            <v>Estudio de Impacto Ambiental - Sin categoría</v>
          </cell>
          <cell r="C8">
            <v>10.844752985983055</v>
          </cell>
        </row>
        <row r="9">
          <cell r="A9" t="str">
            <v>Declaración Ambiental para Actividades en Curso (DAAC)</v>
          </cell>
          <cell r="C9">
            <v>11.886080678791384</v>
          </cell>
        </row>
        <row r="10">
          <cell r="A10" t="str">
            <v>Declaración de Impacto Ambiental (DIA) - Categoría I</v>
          </cell>
          <cell r="C10">
            <v>12.50436899639633</v>
          </cell>
        </row>
        <row r="11">
          <cell r="A11" t="str">
            <v>Declaración de Adecuación Ambiental (DAA)</v>
          </cell>
          <cell r="C11">
            <v>20.949488375456482</v>
          </cell>
        </row>
        <row r="43">
          <cell r="A43" t="str">
            <v>Industrias diversas</v>
          </cell>
          <cell r="B43">
            <v>43.9</v>
          </cell>
        </row>
        <row r="44">
          <cell r="A44" t="str">
            <v>Vehículos automotores y remolques</v>
          </cell>
          <cell r="B44">
            <v>44.33</v>
          </cell>
        </row>
        <row r="45">
          <cell r="A45" t="str">
            <v>Prendas de vestir</v>
          </cell>
          <cell r="B45">
            <v>46.12</v>
          </cell>
        </row>
        <row r="46">
          <cell r="A46" t="str">
            <v>Equipos eléctricos</v>
          </cell>
          <cell r="B46">
            <v>50</v>
          </cell>
        </row>
        <row r="47">
          <cell r="A47" t="str">
            <v>Impresión y grabaciones</v>
          </cell>
          <cell r="B47">
            <v>60</v>
          </cell>
        </row>
        <row r="48">
          <cell r="A48" t="str">
            <v>Cuero y calzado</v>
          </cell>
          <cell r="B48">
            <v>75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 promedio"/>
      <sheetName val="P1.1_Nacional_Acciones a Favor"/>
      <sheetName val="Micro_Acciones a Favor"/>
      <sheetName val="Med y G_Tipos de acciones"/>
      <sheetName val="Acciones (1)"/>
      <sheetName val="Acciones (2)"/>
      <sheetName val="Instrumentos (1)"/>
      <sheetName val="Instrumentos (2)"/>
      <sheetName val="Sostenibilidad"/>
      <sheetName val="Residuos Sólidos"/>
      <sheetName val="Gastos"/>
      <sheetName val="Inversión"/>
    </sheetNames>
    <sheetDataSet>
      <sheetData sheetId="0" refreshError="1"/>
      <sheetData sheetId="1" refreshError="1"/>
      <sheetData sheetId="2" refreshError="1"/>
      <sheetData sheetId="3">
        <row r="7">
          <cell r="D7" t="str">
            <v>%</v>
          </cell>
        </row>
        <row r="8">
          <cell r="A8" t="str">
            <v xml:space="preserve">Actividades para la minimización, reutilización de residuos, etc. </v>
          </cell>
          <cell r="D8">
            <v>65.994838550297416</v>
          </cell>
        </row>
        <row r="9">
          <cell r="A9" t="str">
            <v>Adopción de buenas prácticas y/o tecnologías</v>
          </cell>
          <cell r="D9">
            <v>36.95720812619529</v>
          </cell>
        </row>
        <row r="10">
          <cell r="A10" t="str">
            <v>Otras actividades en favor del ambiente</v>
          </cell>
          <cell r="D10">
            <v>4.3765804250736267</v>
          </cell>
        </row>
        <row r="25">
          <cell r="D25" t="str">
            <v>%</v>
          </cell>
        </row>
        <row r="26">
          <cell r="A26" t="str">
            <v>Pesca y Acuicultura</v>
          </cell>
          <cell r="D26">
            <v>25.575447570332482</v>
          </cell>
        </row>
        <row r="27">
          <cell r="A27" t="str">
            <v>Minería e Hidrocarburo</v>
          </cell>
          <cell r="D27">
            <v>41.529492455418378</v>
          </cell>
        </row>
        <row r="28">
          <cell r="A28" t="str">
            <v>Construcción</v>
          </cell>
          <cell r="D28">
            <v>52.203970272689801</v>
          </cell>
        </row>
        <row r="29">
          <cell r="A29" t="str">
            <v>Servicios</v>
          </cell>
          <cell r="D29">
            <v>60.450479136480716</v>
          </cell>
        </row>
        <row r="30">
          <cell r="A30" t="str">
            <v>Manufactura</v>
          </cell>
          <cell r="D30">
            <v>65.658397401925455</v>
          </cell>
        </row>
        <row r="31">
          <cell r="A31" t="str">
            <v>Comercio</v>
          </cell>
          <cell r="D31">
            <v>76.301650011619799</v>
          </cell>
        </row>
      </sheetData>
      <sheetData sheetId="4">
        <row r="7">
          <cell r="D7" t="str">
            <v>%</v>
          </cell>
        </row>
        <row r="8">
          <cell r="A8" t="str">
            <v>Actividades para la gestión de residuos (reducción, reuso, reciclaje de materiales)</v>
          </cell>
          <cell r="D8">
            <v>37.512756864195666</v>
          </cell>
        </row>
        <row r="9">
          <cell r="A9" t="str">
            <v>Actividades para la minimización, reutilización o valorización de residuos</v>
          </cell>
          <cell r="D9">
            <v>32.380375152079651</v>
          </cell>
        </row>
        <row r="10">
          <cell r="A10" t="str">
            <v>Adopción de tecnologías para el ahorro de agua, electricidad y/o combustible</v>
          </cell>
          <cell r="D10">
            <v>31.213205638422565</v>
          </cell>
        </row>
        <row r="11">
          <cell r="A11" t="str">
            <v>Adopcion de buenas practicas y/o tecnologias para el uso eficiente de materiales</v>
          </cell>
          <cell r="D11">
            <v>30.674409173355201</v>
          </cell>
        </row>
        <row r="26">
          <cell r="D26" t="str">
            <v>%</v>
          </cell>
        </row>
        <row r="27">
          <cell r="A27" t="str">
            <v>Comercio</v>
          </cell>
          <cell r="D27">
            <v>25.857512229710856</v>
          </cell>
        </row>
        <row r="28">
          <cell r="A28" t="str">
            <v>Servicios</v>
          </cell>
          <cell r="D28">
            <v>36.148895482182226</v>
          </cell>
        </row>
        <row r="29">
          <cell r="A29" t="str">
            <v>Construcción</v>
          </cell>
          <cell r="D29">
            <v>44.34796372928114</v>
          </cell>
        </row>
        <row r="30">
          <cell r="A30" t="str">
            <v>Pesca y Acuicultura</v>
          </cell>
          <cell r="D30">
            <v>49.909277851699535</v>
          </cell>
        </row>
        <row r="31">
          <cell r="A31" t="str">
            <v>Manufactura</v>
          </cell>
          <cell r="D31">
            <v>51.60054863895337</v>
          </cell>
        </row>
        <row r="32">
          <cell r="A32" t="str">
            <v>Minería e Hidrocarburos</v>
          </cell>
          <cell r="D32">
            <v>60.222717149220493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 promedio"/>
      <sheetName val="P1.1_Nacional_Acciones a Favor"/>
      <sheetName val="Micro_Acciones a Favor"/>
      <sheetName val="Med y G_Tipos de acciones"/>
      <sheetName val="Acciones (1)"/>
      <sheetName val="Acciones (2)"/>
      <sheetName val="Instrumentos (1)"/>
      <sheetName val="Instrumentos (2)"/>
      <sheetName val="Sostenibilidad"/>
      <sheetName val="Residuos Sólidos"/>
      <sheetName val="Gastos"/>
      <sheetName val="Inversió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>%</v>
          </cell>
        </row>
        <row r="8">
          <cell r="A8" t="str">
            <v>Actividades de educación ambiental</v>
          </cell>
          <cell r="D8">
            <v>41.161777092459964</v>
          </cell>
        </row>
        <row r="9">
          <cell r="A9" t="str">
            <v>Actividades para la gestión de residuos (reducción, reuso, reciclaje de materiales)</v>
          </cell>
          <cell r="D9">
            <v>37.512756864195666</v>
          </cell>
        </row>
        <row r="10">
          <cell r="A10" t="str">
            <v>Actividades para la minimización, reutilización o valorización de residuos</v>
          </cell>
          <cell r="D10">
            <v>32.380375152079651</v>
          </cell>
        </row>
        <row r="11">
          <cell r="A11" t="str">
            <v>Adopción de tecnologías para el ahorro de agua, electricidad y/o combustible</v>
          </cell>
          <cell r="D11">
            <v>31.213205638422565</v>
          </cell>
        </row>
        <row r="12">
          <cell r="A12" t="str">
            <v>Adopcion de buenas practicas y/o tecnologias para el uso eficiente de materiales</v>
          </cell>
          <cell r="D12">
            <v>30.674409173355201</v>
          </cell>
        </row>
        <row r="27">
          <cell r="D27" t="str">
            <v>%</v>
          </cell>
        </row>
        <row r="28">
          <cell r="A28" t="str">
            <v>Comercio</v>
          </cell>
          <cell r="D28">
            <v>22.835717201813509</v>
          </cell>
        </row>
        <row r="29">
          <cell r="A29" t="str">
            <v>Pesca y Acuicultura</v>
          </cell>
          <cell r="D29">
            <v>35.333252691423731</v>
          </cell>
        </row>
        <row r="30">
          <cell r="A30" t="str">
            <v>Construcción</v>
          </cell>
          <cell r="D30">
            <v>40.702801709517672</v>
          </cell>
        </row>
        <row r="31">
          <cell r="A31" t="str">
            <v>Servicios</v>
          </cell>
          <cell r="D31">
            <v>50.056861860621723</v>
          </cell>
        </row>
        <row r="32">
          <cell r="A32" t="str">
            <v>Manufactura</v>
          </cell>
          <cell r="D32">
            <v>53.104030386157419</v>
          </cell>
        </row>
        <row r="33">
          <cell r="A33" t="str">
            <v>Minería e Hidrocarburo</v>
          </cell>
          <cell r="D33">
            <v>62.360801781737194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4066-5131-40AF-B43E-0740AC9F2431}">
  <dimension ref="A1:R38"/>
  <sheetViews>
    <sheetView showGridLines="0" topLeftCell="A10" zoomScale="89" zoomScaleNormal="89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64.140625" customWidth="1"/>
    <col min="7" max="7" width="8" customWidth="1"/>
    <col min="8" max="8" width="7.28515625" customWidth="1"/>
    <col min="9" max="9" width="60.42578125" customWidth="1"/>
    <col min="10" max="10" width="13.7109375" customWidth="1"/>
    <col min="11" max="11" width="15.28515625" customWidth="1"/>
    <col min="13" max="13" width="8.7109375" customWidth="1"/>
    <col min="14" max="14" width="7.28515625" customWidth="1"/>
    <col min="15" max="15" width="65.7109375" customWidth="1"/>
    <col min="16" max="16" width="12.85546875" customWidth="1"/>
    <col min="17" max="18" width="11.5703125" customWidth="1"/>
  </cols>
  <sheetData>
    <row r="1" spans="1:18" ht="42" x14ac:dyDescent="0.65">
      <c r="A1" s="1" t="s">
        <v>2</v>
      </c>
    </row>
    <row r="2" spans="1:18" ht="21" x14ac:dyDescent="0.35">
      <c r="A2" s="2" t="s">
        <v>3</v>
      </c>
    </row>
    <row r="4" spans="1:18" x14ac:dyDescent="0.25">
      <c r="A4" s="8" t="s">
        <v>20</v>
      </c>
      <c r="H4" t="s">
        <v>22</v>
      </c>
      <c r="N4" t="s">
        <v>22</v>
      </c>
    </row>
    <row r="5" spans="1:18" ht="2.25" customHeight="1" x14ac:dyDescent="0.25"/>
    <row r="6" spans="1:18" ht="17.25" customHeight="1" x14ac:dyDescent="0.25">
      <c r="A6" s="6" t="s">
        <v>19</v>
      </c>
      <c r="B6" s="6" t="s">
        <v>18</v>
      </c>
      <c r="C6" s="7" t="s">
        <v>0</v>
      </c>
      <c r="D6" s="7" t="s">
        <v>1</v>
      </c>
      <c r="E6" s="7" t="s">
        <v>17</v>
      </c>
      <c r="F6" s="7" t="s">
        <v>16</v>
      </c>
      <c r="H6" s="6" t="s">
        <v>19</v>
      </c>
      <c r="I6" s="6" t="s">
        <v>18</v>
      </c>
      <c r="J6" s="7" t="s">
        <v>0</v>
      </c>
      <c r="K6" s="7" t="s">
        <v>1</v>
      </c>
      <c r="L6" s="7" t="s">
        <v>17</v>
      </c>
      <c r="N6" s="6" t="s">
        <v>19</v>
      </c>
      <c r="O6" s="6" t="s">
        <v>18</v>
      </c>
      <c r="P6" s="7" t="s">
        <v>0</v>
      </c>
      <c r="Q6" s="7" t="s">
        <v>1</v>
      </c>
      <c r="R6" s="7" t="s">
        <v>17</v>
      </c>
    </row>
    <row r="7" spans="1:18" ht="32.25" customHeight="1" x14ac:dyDescent="0.25">
      <c r="A7" s="4">
        <v>1</v>
      </c>
      <c r="B7" s="3" t="s">
        <v>4</v>
      </c>
      <c r="C7" s="5">
        <v>50609.24</v>
      </c>
      <c r="D7" s="5">
        <v>3903.89</v>
      </c>
      <c r="E7" s="5">
        <f>SUM(C7:D7)</f>
        <v>54513.13</v>
      </c>
      <c r="F7" s="5">
        <v>183867.13</v>
      </c>
      <c r="G7" s="10"/>
      <c r="H7" s="4">
        <v>1</v>
      </c>
      <c r="I7" s="3" t="s">
        <v>4</v>
      </c>
      <c r="J7" s="9">
        <f t="shared" ref="J7:J19" si="0">C7/E7*100</f>
        <v>92.838624382786321</v>
      </c>
      <c r="K7" s="9">
        <f t="shared" ref="K7:K19" si="1">D7/E7*100</f>
        <v>7.1613756172136878</v>
      </c>
      <c r="L7" s="9">
        <f>SUM(J7:K7)</f>
        <v>100.00000000000001</v>
      </c>
      <c r="N7" s="4">
        <v>1</v>
      </c>
      <c r="O7" s="3" t="s">
        <v>4</v>
      </c>
      <c r="P7" s="9">
        <f>100-Q7</f>
        <v>73.33027734150572</v>
      </c>
      <c r="Q7" s="9">
        <f t="shared" ref="Q7:Q18" si="2">D7/$D$19*100</f>
        <v>26.669722658494276</v>
      </c>
      <c r="R7" s="9">
        <f>SUM(P7:Q7)</f>
        <v>100</v>
      </c>
    </row>
    <row r="8" spans="1:18" ht="32.25" customHeight="1" x14ac:dyDescent="0.25">
      <c r="A8" s="4">
        <v>2</v>
      </c>
      <c r="B8" s="3" t="s">
        <v>5</v>
      </c>
      <c r="C8" s="5">
        <v>53096.57</v>
      </c>
      <c r="D8" s="5">
        <v>1416.56</v>
      </c>
      <c r="E8" s="5">
        <f t="shared" ref="E8:E18" si="3">SUM(C8:D8)</f>
        <v>54513.13</v>
      </c>
      <c r="F8" s="5">
        <v>183867.13</v>
      </c>
      <c r="H8" s="4">
        <v>2</v>
      </c>
      <c r="I8" s="3" t="s">
        <v>5</v>
      </c>
      <c r="J8" s="9">
        <f t="shared" si="0"/>
        <v>97.401433379444555</v>
      </c>
      <c r="K8" s="9">
        <f t="shared" si="1"/>
        <v>2.5985666205554514</v>
      </c>
      <c r="L8" s="9">
        <f t="shared" ref="L8:L19" si="4">SUM(J8:K8)</f>
        <v>100</v>
      </c>
      <c r="N8" s="4">
        <v>2</v>
      </c>
      <c r="O8" s="3" t="s">
        <v>5</v>
      </c>
      <c r="P8" s="9">
        <f t="shared" ref="P8:P18" si="5">100-Q8</f>
        <v>90.32266218333082</v>
      </c>
      <c r="Q8" s="9">
        <f t="shared" si="2"/>
        <v>9.6773378166691817</v>
      </c>
      <c r="R8" s="9">
        <f t="shared" ref="R8:R18" si="6">SUM(P8:Q8)</f>
        <v>100</v>
      </c>
    </row>
    <row r="9" spans="1:18" ht="32.25" customHeight="1" x14ac:dyDescent="0.25">
      <c r="A9" s="4">
        <v>3</v>
      </c>
      <c r="B9" s="3" t="s">
        <v>6</v>
      </c>
      <c r="C9" s="5">
        <v>52713.29</v>
      </c>
      <c r="D9" s="5">
        <v>1799.84</v>
      </c>
      <c r="E9" s="5">
        <f t="shared" si="3"/>
        <v>54513.13</v>
      </c>
      <c r="F9" s="5">
        <v>183867.13</v>
      </c>
      <c r="H9" s="4">
        <v>3</v>
      </c>
      <c r="I9" s="3" t="s">
        <v>6</v>
      </c>
      <c r="J9" s="9">
        <f t="shared" si="0"/>
        <v>96.698336712641535</v>
      </c>
      <c r="K9" s="9">
        <f t="shared" si="1"/>
        <v>3.3016632873584766</v>
      </c>
      <c r="L9" s="9">
        <f t="shared" si="4"/>
        <v>100.00000000000001</v>
      </c>
      <c r="N9" s="4">
        <v>3</v>
      </c>
      <c r="O9" s="3" t="s">
        <v>6</v>
      </c>
      <c r="P9" s="9">
        <f t="shared" si="5"/>
        <v>87.704255593865525</v>
      </c>
      <c r="Q9" s="9">
        <f t="shared" si="2"/>
        <v>12.295744406134482</v>
      </c>
      <c r="R9" s="9">
        <f t="shared" si="6"/>
        <v>100</v>
      </c>
    </row>
    <row r="10" spans="1:18" ht="32.25" customHeight="1" x14ac:dyDescent="0.25">
      <c r="A10" s="4">
        <v>4</v>
      </c>
      <c r="B10" s="3" t="s">
        <v>7</v>
      </c>
      <c r="C10" s="5">
        <v>50062.77</v>
      </c>
      <c r="D10" s="5">
        <v>4450.3599999999997</v>
      </c>
      <c r="E10" s="5">
        <f t="shared" si="3"/>
        <v>54513.13</v>
      </c>
      <c r="F10" s="5">
        <v>183867.13</v>
      </c>
      <c r="H10" s="4">
        <v>4</v>
      </c>
      <c r="I10" s="3" t="s">
        <v>7</v>
      </c>
      <c r="J10" s="9">
        <f t="shared" si="0"/>
        <v>91.836168644141324</v>
      </c>
      <c r="K10" s="9">
        <f t="shared" si="1"/>
        <v>8.1638313558586706</v>
      </c>
      <c r="L10" s="9">
        <f t="shared" si="4"/>
        <v>100</v>
      </c>
      <c r="N10" s="4">
        <v>4</v>
      </c>
      <c r="O10" s="3" t="s">
        <v>7</v>
      </c>
      <c r="P10" s="9">
        <f t="shared" si="5"/>
        <v>69.597025804913415</v>
      </c>
      <c r="Q10" s="9">
        <f t="shared" si="2"/>
        <v>30.402974195086589</v>
      </c>
      <c r="R10" s="9">
        <f t="shared" si="6"/>
        <v>100</v>
      </c>
    </row>
    <row r="11" spans="1:18" ht="32.25" customHeight="1" x14ac:dyDescent="0.25">
      <c r="A11" s="4">
        <v>5</v>
      </c>
      <c r="B11" s="3" t="s">
        <v>8</v>
      </c>
      <c r="C11" s="5">
        <v>53696.81</v>
      </c>
      <c r="D11" s="5">
        <v>816.32</v>
      </c>
      <c r="E11" s="5">
        <f t="shared" si="3"/>
        <v>54513.13</v>
      </c>
      <c r="F11" s="5">
        <v>183867.13</v>
      </c>
      <c r="H11" s="4">
        <v>5</v>
      </c>
      <c r="I11" s="3" t="s">
        <v>8</v>
      </c>
      <c r="J11" s="9">
        <f t="shared" si="0"/>
        <v>98.502525905226861</v>
      </c>
      <c r="K11" s="9">
        <f t="shared" si="1"/>
        <v>1.4974740947731311</v>
      </c>
      <c r="L11" s="9">
        <f t="shared" si="4"/>
        <v>99.999999999999986</v>
      </c>
      <c r="N11" s="4">
        <v>5</v>
      </c>
      <c r="O11" s="3" t="s">
        <v>8</v>
      </c>
      <c r="P11" s="9">
        <f t="shared" si="5"/>
        <v>94.423247581109592</v>
      </c>
      <c r="Q11" s="9">
        <f t="shared" si="2"/>
        <v>5.5767524188904023</v>
      </c>
      <c r="R11" s="9">
        <f t="shared" si="6"/>
        <v>100</v>
      </c>
    </row>
    <row r="12" spans="1:18" ht="32.25" customHeight="1" x14ac:dyDescent="0.25">
      <c r="A12" s="4">
        <v>6</v>
      </c>
      <c r="B12" s="3" t="s">
        <v>9</v>
      </c>
      <c r="C12" s="5">
        <v>53596.92</v>
      </c>
      <c r="D12" s="5">
        <v>916.21</v>
      </c>
      <c r="E12" s="5">
        <f t="shared" si="3"/>
        <v>54513.13</v>
      </c>
      <c r="F12" s="5">
        <v>183867.13</v>
      </c>
      <c r="H12" s="4">
        <v>6</v>
      </c>
      <c r="I12" s="3" t="s">
        <v>9</v>
      </c>
      <c r="J12" s="9">
        <f t="shared" si="0"/>
        <v>98.319285647329366</v>
      </c>
      <c r="K12" s="9">
        <f t="shared" si="1"/>
        <v>1.6807143526706321</v>
      </c>
      <c r="L12" s="9">
        <f t="shared" si="4"/>
        <v>100</v>
      </c>
      <c r="N12" s="4">
        <v>6</v>
      </c>
      <c r="O12" s="3" t="s">
        <v>9</v>
      </c>
      <c r="P12" s="9">
        <f t="shared" si="5"/>
        <v>93.740841417934661</v>
      </c>
      <c r="Q12" s="9">
        <f t="shared" si="2"/>
        <v>6.2591585820653357</v>
      </c>
      <c r="R12" s="9">
        <f t="shared" si="6"/>
        <v>100</v>
      </c>
    </row>
    <row r="13" spans="1:18" ht="32.25" customHeight="1" x14ac:dyDescent="0.25">
      <c r="A13" s="4">
        <v>7</v>
      </c>
      <c r="B13" s="3" t="s">
        <v>10</v>
      </c>
      <c r="C13" s="5">
        <v>53887.77</v>
      </c>
      <c r="D13" s="5">
        <v>625.36</v>
      </c>
      <c r="E13" s="5">
        <f t="shared" si="3"/>
        <v>54513.13</v>
      </c>
      <c r="F13" s="5">
        <v>183867.13</v>
      </c>
      <c r="H13" s="4">
        <v>7</v>
      </c>
      <c r="I13" s="3" t="s">
        <v>10</v>
      </c>
      <c r="J13" s="9">
        <f t="shared" si="0"/>
        <v>98.852826832728198</v>
      </c>
      <c r="K13" s="9">
        <f t="shared" si="1"/>
        <v>1.1471731672718115</v>
      </c>
      <c r="L13" s="9">
        <f t="shared" si="4"/>
        <v>100.00000000000001</v>
      </c>
      <c r="N13" s="4">
        <v>7</v>
      </c>
      <c r="O13" s="3" t="s">
        <v>10</v>
      </c>
      <c r="P13" s="9">
        <f t="shared" si="5"/>
        <v>95.727805403913536</v>
      </c>
      <c r="Q13" s="9">
        <f t="shared" si="2"/>
        <v>4.2721945960864636</v>
      </c>
      <c r="R13" s="9">
        <f t="shared" si="6"/>
        <v>100</v>
      </c>
    </row>
    <row r="14" spans="1:18" ht="32.25" customHeight="1" x14ac:dyDescent="0.25">
      <c r="A14" s="4">
        <v>8</v>
      </c>
      <c r="B14" s="3" t="s">
        <v>11</v>
      </c>
      <c r="C14" s="5">
        <v>52731.55</v>
      </c>
      <c r="D14" s="5">
        <v>1781.58</v>
      </c>
      <c r="E14" s="5">
        <f t="shared" si="3"/>
        <v>54513.130000000005</v>
      </c>
      <c r="F14" s="5">
        <v>183867.13</v>
      </c>
      <c r="H14" s="4">
        <v>8</v>
      </c>
      <c r="I14" s="3" t="s">
        <v>11</v>
      </c>
      <c r="J14" s="9">
        <f t="shared" si="0"/>
        <v>96.731833229902591</v>
      </c>
      <c r="K14" s="9">
        <f t="shared" si="1"/>
        <v>3.2681667700974053</v>
      </c>
      <c r="L14" s="9">
        <f t="shared" si="4"/>
        <v>100</v>
      </c>
      <c r="N14" s="4">
        <v>8</v>
      </c>
      <c r="O14" s="3" t="s">
        <v>11</v>
      </c>
      <c r="P14" s="9">
        <f t="shared" si="5"/>
        <v>87.829000178304142</v>
      </c>
      <c r="Q14" s="9">
        <f t="shared" si="2"/>
        <v>12.170999821695856</v>
      </c>
      <c r="R14" s="9">
        <f t="shared" si="6"/>
        <v>100</v>
      </c>
    </row>
    <row r="15" spans="1:18" ht="32.25" customHeight="1" x14ac:dyDescent="0.25">
      <c r="A15" s="4">
        <v>9</v>
      </c>
      <c r="B15" s="3" t="s">
        <v>12</v>
      </c>
      <c r="C15" s="5">
        <v>53043.96</v>
      </c>
      <c r="D15" s="5">
        <v>1469.17</v>
      </c>
      <c r="E15" s="5">
        <f t="shared" si="3"/>
        <v>54513.13</v>
      </c>
      <c r="F15" s="5">
        <v>183867.13</v>
      </c>
      <c r="H15" s="4">
        <v>9</v>
      </c>
      <c r="I15" s="3" t="s">
        <v>12</v>
      </c>
      <c r="J15" s="9">
        <f t="shared" si="0"/>
        <v>97.304924520019313</v>
      </c>
      <c r="K15" s="9">
        <f t="shared" si="1"/>
        <v>2.6950754799806949</v>
      </c>
      <c r="L15" s="9">
        <f t="shared" si="4"/>
        <v>100.00000000000001</v>
      </c>
      <c r="N15" s="4">
        <v>9</v>
      </c>
      <c r="O15" s="3" t="s">
        <v>12</v>
      </c>
      <c r="P15" s="9">
        <f t="shared" si="5"/>
        <v>89.963252950728616</v>
      </c>
      <c r="Q15" s="9">
        <f t="shared" si="2"/>
        <v>10.036747049271378</v>
      </c>
      <c r="R15" s="9">
        <f t="shared" si="6"/>
        <v>100</v>
      </c>
    </row>
    <row r="16" spans="1:18" ht="32.25" customHeight="1" x14ac:dyDescent="0.25">
      <c r="A16" s="4">
        <v>10</v>
      </c>
      <c r="B16" s="3" t="s">
        <v>13</v>
      </c>
      <c r="C16" s="5">
        <v>50931.839999999997</v>
      </c>
      <c r="D16" s="5">
        <v>3581.29</v>
      </c>
      <c r="E16" s="5">
        <f t="shared" si="3"/>
        <v>54513.13</v>
      </c>
      <c r="F16" s="5">
        <v>183867.13</v>
      </c>
      <c r="H16" s="4">
        <v>10</v>
      </c>
      <c r="I16" s="3" t="s">
        <v>13</v>
      </c>
      <c r="J16" s="9">
        <f t="shared" si="0"/>
        <v>93.430408417201505</v>
      </c>
      <c r="K16" s="9">
        <f t="shared" si="1"/>
        <v>6.5695915827984921</v>
      </c>
      <c r="L16" s="9">
        <f t="shared" si="4"/>
        <v>100</v>
      </c>
      <c r="N16" s="4">
        <v>10</v>
      </c>
      <c r="O16" s="3" t="s">
        <v>13</v>
      </c>
      <c r="P16" s="9">
        <f t="shared" si="5"/>
        <v>75.534143877097208</v>
      </c>
      <c r="Q16" s="9">
        <f t="shared" si="2"/>
        <v>24.465856122902789</v>
      </c>
      <c r="R16" s="9">
        <f t="shared" si="6"/>
        <v>100</v>
      </c>
    </row>
    <row r="17" spans="1:18" ht="32.25" customHeight="1" x14ac:dyDescent="0.25">
      <c r="A17" s="4">
        <v>11</v>
      </c>
      <c r="B17" s="3" t="s">
        <v>14</v>
      </c>
      <c r="C17" s="5">
        <v>49515.65</v>
      </c>
      <c r="D17" s="5">
        <v>4997.4799999999996</v>
      </c>
      <c r="E17" s="5">
        <f t="shared" si="3"/>
        <v>54513.130000000005</v>
      </c>
      <c r="F17" s="5">
        <v>183867.13</v>
      </c>
      <c r="H17" s="4">
        <v>11</v>
      </c>
      <c r="I17" s="3" t="s">
        <v>14</v>
      </c>
      <c r="J17" s="9">
        <f t="shared" si="0"/>
        <v>90.832520532209386</v>
      </c>
      <c r="K17" s="9">
        <f t="shared" si="1"/>
        <v>9.1674794677906029</v>
      </c>
      <c r="L17" s="9">
        <f t="shared" si="4"/>
        <v>99.999999999999986</v>
      </c>
      <c r="N17" s="4">
        <v>11</v>
      </c>
      <c r="O17" s="3" t="s">
        <v>14</v>
      </c>
      <c r="P17" s="9">
        <f t="shared" si="5"/>
        <v>65.859333743683351</v>
      </c>
      <c r="Q17" s="9">
        <f t="shared" si="2"/>
        <v>34.140666256316642</v>
      </c>
      <c r="R17" s="9">
        <f t="shared" si="6"/>
        <v>100</v>
      </c>
    </row>
    <row r="18" spans="1:18" ht="32.25" customHeight="1" x14ac:dyDescent="0.25">
      <c r="A18" s="4">
        <v>12</v>
      </c>
      <c r="B18" s="3" t="s">
        <v>15</v>
      </c>
      <c r="C18" s="5">
        <v>50180.6</v>
      </c>
      <c r="D18" s="5">
        <v>4332.53</v>
      </c>
      <c r="E18" s="5">
        <f t="shared" si="3"/>
        <v>54513.13</v>
      </c>
      <c r="F18" s="5">
        <v>183867.13</v>
      </c>
      <c r="H18" s="4">
        <v>12</v>
      </c>
      <c r="I18" s="3" t="s">
        <v>15</v>
      </c>
      <c r="J18" s="9">
        <f t="shared" si="0"/>
        <v>92.052318404758637</v>
      </c>
      <c r="K18" s="9">
        <f t="shared" si="1"/>
        <v>7.9476815952413666</v>
      </c>
      <c r="L18" s="9">
        <f t="shared" si="4"/>
        <v>100</v>
      </c>
      <c r="N18" s="4">
        <v>12</v>
      </c>
      <c r="O18" s="3" t="s">
        <v>15</v>
      </c>
      <c r="P18" s="9">
        <f t="shared" si="5"/>
        <v>70.401990448089933</v>
      </c>
      <c r="Q18" s="9">
        <f t="shared" si="2"/>
        <v>29.598009551910071</v>
      </c>
      <c r="R18" s="9">
        <f t="shared" si="6"/>
        <v>100</v>
      </c>
    </row>
    <row r="19" spans="1:18" ht="33.75" customHeight="1" x14ac:dyDescent="0.25">
      <c r="A19" s="11">
        <v>14</v>
      </c>
      <c r="B19" s="12" t="s">
        <v>21</v>
      </c>
      <c r="C19" s="13">
        <v>39875.22</v>
      </c>
      <c r="D19" s="13">
        <v>14637.91</v>
      </c>
      <c r="E19" s="13">
        <v>54513.13</v>
      </c>
      <c r="F19" s="13">
        <v>183867.13</v>
      </c>
      <c r="H19" s="11">
        <v>14</v>
      </c>
      <c r="I19" s="12" t="s">
        <v>21</v>
      </c>
      <c r="J19" s="14">
        <f t="shared" si="0"/>
        <v>73.147918675739234</v>
      </c>
      <c r="K19" s="14">
        <f t="shared" si="1"/>
        <v>26.85208132426078</v>
      </c>
      <c r="L19" s="14">
        <f t="shared" si="4"/>
        <v>100.00000000000001</v>
      </c>
      <c r="N19" s="15"/>
      <c r="O19" s="16"/>
      <c r="P19" s="17"/>
      <c r="Q19" s="17"/>
      <c r="R19" s="17"/>
    </row>
    <row r="20" spans="1:18" ht="21" x14ac:dyDescent="0.35">
      <c r="A20" s="2"/>
    </row>
    <row r="25" spans="1:18" x14ac:dyDescent="0.25">
      <c r="A25" s="6" t="s">
        <v>19</v>
      </c>
      <c r="B25" s="6" t="s">
        <v>18</v>
      </c>
      <c r="C25" s="7" t="s">
        <v>23</v>
      </c>
      <c r="D25" s="7" t="s">
        <v>24</v>
      </c>
      <c r="E25" s="7" t="s">
        <v>25</v>
      </c>
      <c r="F25" s="7" t="s">
        <v>26</v>
      </c>
    </row>
    <row r="26" spans="1:18" ht="30" x14ac:dyDescent="0.25">
      <c r="A26" s="4">
        <v>1</v>
      </c>
      <c r="B26" s="3" t="s">
        <v>4</v>
      </c>
      <c r="C26" s="5"/>
      <c r="D26" s="5">
        <v>3903.89</v>
      </c>
      <c r="E26" s="5">
        <f>SUM(C26:D26)</f>
        <v>3903.89</v>
      </c>
      <c r="F26" s="5">
        <v>183867.13</v>
      </c>
    </row>
    <row r="27" spans="1:18" x14ac:dyDescent="0.25">
      <c r="A27" s="4">
        <v>2</v>
      </c>
      <c r="B27" s="3" t="s">
        <v>5</v>
      </c>
      <c r="C27" s="5"/>
      <c r="D27" s="5">
        <v>1416.56</v>
      </c>
      <c r="E27" s="5">
        <f t="shared" ref="E27:E37" si="7">SUM(C27:D27)</f>
        <v>1416.56</v>
      </c>
      <c r="F27" s="5">
        <v>183867.13</v>
      </c>
    </row>
    <row r="28" spans="1:18" x14ac:dyDescent="0.25">
      <c r="A28" s="4">
        <v>3</v>
      </c>
      <c r="B28" s="3" t="s">
        <v>6</v>
      </c>
      <c r="C28" s="5"/>
      <c r="D28" s="5">
        <v>1799.84</v>
      </c>
      <c r="E28" s="5">
        <f t="shared" si="7"/>
        <v>1799.84</v>
      </c>
      <c r="F28" s="5">
        <v>183867.13</v>
      </c>
    </row>
    <row r="29" spans="1:18" ht="30" x14ac:dyDescent="0.25">
      <c r="A29" s="4">
        <v>4</v>
      </c>
      <c r="B29" s="3" t="s">
        <v>7</v>
      </c>
      <c r="C29" s="5"/>
      <c r="D29" s="5">
        <v>4450.3599999999997</v>
      </c>
      <c r="E29" s="5">
        <f t="shared" si="7"/>
        <v>4450.3599999999997</v>
      </c>
      <c r="F29" s="5">
        <v>183867.13</v>
      </c>
    </row>
    <row r="30" spans="1:18" ht="30" x14ac:dyDescent="0.25">
      <c r="A30" s="4">
        <v>5</v>
      </c>
      <c r="B30" s="3" t="s">
        <v>8</v>
      </c>
      <c r="C30" s="5"/>
      <c r="D30" s="5">
        <v>816.32</v>
      </c>
      <c r="E30" s="5">
        <f t="shared" si="7"/>
        <v>816.32</v>
      </c>
      <c r="F30" s="5">
        <v>183867.13</v>
      </c>
    </row>
    <row r="31" spans="1:18" x14ac:dyDescent="0.25">
      <c r="A31" s="4">
        <v>6</v>
      </c>
      <c r="B31" s="3" t="s">
        <v>9</v>
      </c>
      <c r="C31" s="5"/>
      <c r="D31" s="5">
        <v>916.21</v>
      </c>
      <c r="E31" s="5">
        <f t="shared" si="7"/>
        <v>916.21</v>
      </c>
      <c r="F31" s="5">
        <v>183867.13</v>
      </c>
    </row>
    <row r="32" spans="1:18" x14ac:dyDescent="0.25">
      <c r="A32" s="4">
        <v>7</v>
      </c>
      <c r="B32" s="3" t="s">
        <v>10</v>
      </c>
      <c r="C32" s="5"/>
      <c r="D32" s="5">
        <v>625.36</v>
      </c>
      <c r="E32" s="5">
        <f t="shared" si="7"/>
        <v>625.36</v>
      </c>
      <c r="F32" s="5">
        <v>183867.13</v>
      </c>
    </row>
    <row r="33" spans="1:6" x14ac:dyDescent="0.25">
      <c r="A33" s="4">
        <v>8</v>
      </c>
      <c r="B33" s="3" t="s">
        <v>11</v>
      </c>
      <c r="C33" s="5"/>
      <c r="D33" s="5">
        <v>1781.58</v>
      </c>
      <c r="E33" s="5">
        <f t="shared" si="7"/>
        <v>1781.58</v>
      </c>
      <c r="F33" s="5">
        <v>183867.13</v>
      </c>
    </row>
    <row r="34" spans="1:6" ht="30" x14ac:dyDescent="0.25">
      <c r="A34" s="4">
        <v>9</v>
      </c>
      <c r="B34" s="3" t="s">
        <v>12</v>
      </c>
      <c r="C34" s="5"/>
      <c r="D34" s="5">
        <v>1469.17</v>
      </c>
      <c r="E34" s="5">
        <f t="shared" si="7"/>
        <v>1469.17</v>
      </c>
      <c r="F34" s="5">
        <v>183867.13</v>
      </c>
    </row>
    <row r="35" spans="1:6" x14ac:dyDescent="0.25">
      <c r="A35" s="4">
        <v>10</v>
      </c>
      <c r="B35" s="3" t="s">
        <v>13</v>
      </c>
      <c r="C35" s="5"/>
      <c r="D35" s="5">
        <v>3581.29</v>
      </c>
      <c r="E35" s="5">
        <f t="shared" si="7"/>
        <v>3581.29</v>
      </c>
      <c r="F35" s="5">
        <v>183867.13</v>
      </c>
    </row>
    <row r="36" spans="1:6" ht="30" x14ac:dyDescent="0.25">
      <c r="A36" s="4">
        <v>11</v>
      </c>
      <c r="B36" s="3" t="s">
        <v>14</v>
      </c>
      <c r="C36" s="5"/>
      <c r="D36" s="5">
        <v>4997.4799999999996</v>
      </c>
      <c r="E36" s="5">
        <f t="shared" si="7"/>
        <v>4997.4799999999996</v>
      </c>
      <c r="F36" s="5">
        <v>183867.13</v>
      </c>
    </row>
    <row r="37" spans="1:6" ht="45" x14ac:dyDescent="0.25">
      <c r="A37" s="4">
        <v>12</v>
      </c>
      <c r="B37" s="3" t="s">
        <v>15</v>
      </c>
      <c r="C37" s="5"/>
      <c r="D37" s="5">
        <v>4332.53</v>
      </c>
      <c r="E37" s="5">
        <f t="shared" si="7"/>
        <v>4332.53</v>
      </c>
      <c r="F37" s="5">
        <v>183867.13</v>
      </c>
    </row>
    <row r="38" spans="1:6" x14ac:dyDescent="0.25">
      <c r="A38" s="11">
        <v>14</v>
      </c>
      <c r="B38" s="12" t="s">
        <v>21</v>
      </c>
      <c r="C38" s="13"/>
      <c r="D38" s="13">
        <v>14637.91</v>
      </c>
      <c r="E38" s="13">
        <v>54513.13</v>
      </c>
      <c r="F38" s="13">
        <v>183867.13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20D1-E6AF-4F35-BB2D-0285C6011E29}">
  <sheetPr>
    <tabColor rgb="FF002060"/>
  </sheetPr>
  <dimension ref="A1:Q44"/>
  <sheetViews>
    <sheetView showGridLines="0" topLeftCell="A10" zoomScaleNormal="100" workbookViewId="0">
      <selection activeCell="E14" sqref="E14"/>
    </sheetView>
  </sheetViews>
  <sheetFormatPr baseColWidth="10" defaultColWidth="11.42578125" defaultRowHeight="15" x14ac:dyDescent="0.25"/>
  <cols>
    <col min="1" max="1" width="60.5703125" customWidth="1"/>
    <col min="2" max="2" width="14.7109375" customWidth="1"/>
    <col min="3" max="3" width="14.140625" customWidth="1"/>
    <col min="5" max="5" width="33.42578125" bestFit="1" customWidth="1"/>
    <col min="7" max="7" width="12.5703125" customWidth="1"/>
    <col min="8" max="8" width="14.42578125" bestFit="1" customWidth="1"/>
    <col min="11" max="11" width="23.85546875" customWidth="1"/>
    <col min="12" max="12" width="15.85546875" customWidth="1"/>
    <col min="15" max="15" width="26.85546875" customWidth="1"/>
    <col min="16" max="16" width="11.28515625" customWidth="1"/>
  </cols>
  <sheetData>
    <row r="1" spans="1:14" ht="18" customHeight="1" x14ac:dyDescent="0.25">
      <c r="A1" s="81" t="s">
        <v>136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3" spans="1:14" s="97" customFormat="1" ht="18.75" x14ac:dyDescent="0.3">
      <c r="A3" s="97" t="s">
        <v>166</v>
      </c>
      <c r="F3" s="97" t="s">
        <v>166</v>
      </c>
    </row>
    <row r="4" spans="1:14" x14ac:dyDescent="0.25">
      <c r="A4" t="s">
        <v>138</v>
      </c>
      <c r="F4" t="s">
        <v>138</v>
      </c>
    </row>
    <row r="5" spans="1:14" ht="30" x14ac:dyDescent="0.25">
      <c r="A5" s="68" t="s">
        <v>30</v>
      </c>
      <c r="B5" s="93" t="s">
        <v>134</v>
      </c>
      <c r="C5" s="68" t="s">
        <v>22</v>
      </c>
    </row>
    <row r="6" spans="1:14" x14ac:dyDescent="0.25">
      <c r="A6" s="32" t="s">
        <v>27</v>
      </c>
      <c r="B6" s="134">
        <v>830</v>
      </c>
      <c r="C6" s="34">
        <v>0.4853801169590643</v>
      </c>
    </row>
    <row r="7" spans="1:14" x14ac:dyDescent="0.25">
      <c r="A7" s="32" t="s">
        <v>28</v>
      </c>
      <c r="B7" s="134">
        <v>880</v>
      </c>
      <c r="C7" s="34">
        <v>0.51461988304093564</v>
      </c>
    </row>
    <row r="8" spans="1:14" x14ac:dyDescent="0.25">
      <c r="A8" s="67" t="s">
        <v>123</v>
      </c>
      <c r="B8" s="101"/>
      <c r="C8" s="44"/>
    </row>
    <row r="9" spans="1:14" x14ac:dyDescent="0.25">
      <c r="A9" s="67" t="s">
        <v>124</v>
      </c>
    </row>
    <row r="18" spans="1:17" s="97" customFormat="1" ht="18.75" x14ac:dyDescent="0.3">
      <c r="A18" s="97" t="s">
        <v>167</v>
      </c>
      <c r="F18" s="97" t="s">
        <v>167</v>
      </c>
      <c r="G18"/>
      <c r="H18"/>
    </row>
    <row r="19" spans="1:17" x14ac:dyDescent="0.25">
      <c r="A19" t="s">
        <v>138</v>
      </c>
      <c r="F19" t="s">
        <v>138</v>
      </c>
    </row>
    <row r="20" spans="1:17" x14ac:dyDescent="0.25">
      <c r="A20" s="68" t="s">
        <v>84</v>
      </c>
      <c r="B20" s="68" t="s">
        <v>1</v>
      </c>
      <c r="C20" s="68" t="s">
        <v>28</v>
      </c>
      <c r="P20" s="20"/>
    </row>
    <row r="21" spans="1:17" x14ac:dyDescent="0.25">
      <c r="A21" s="32" t="s">
        <v>70</v>
      </c>
      <c r="B21" s="36">
        <v>20.94</v>
      </c>
      <c r="C21" s="36">
        <v>79.06</v>
      </c>
      <c r="P21" s="20"/>
      <c r="Q21" s="20"/>
    </row>
    <row r="22" spans="1:17" x14ac:dyDescent="0.25">
      <c r="A22" s="32" t="s">
        <v>59</v>
      </c>
      <c r="B22" s="36">
        <v>26.95</v>
      </c>
      <c r="C22" s="36">
        <v>73.05</v>
      </c>
      <c r="P22" s="20"/>
    </row>
    <row r="23" spans="1:17" x14ac:dyDescent="0.25">
      <c r="A23" s="32" t="s">
        <v>56</v>
      </c>
      <c r="B23" s="36">
        <v>33.33</v>
      </c>
      <c r="C23" s="36">
        <v>66.67</v>
      </c>
      <c r="P23" s="20"/>
    </row>
    <row r="24" spans="1:17" x14ac:dyDescent="0.25">
      <c r="A24" s="102" t="s">
        <v>57</v>
      </c>
      <c r="B24" s="36">
        <v>33.33</v>
      </c>
      <c r="C24" s="36">
        <v>66.67</v>
      </c>
      <c r="P24" s="20"/>
    </row>
    <row r="25" spans="1:17" x14ac:dyDescent="0.25">
      <c r="A25" s="32" t="s">
        <v>71</v>
      </c>
      <c r="B25" s="36">
        <v>36.35</v>
      </c>
      <c r="C25" s="36">
        <v>63.65</v>
      </c>
      <c r="P25" s="20"/>
    </row>
    <row r="26" spans="1:17" x14ac:dyDescent="0.25">
      <c r="A26" s="32" t="s">
        <v>69</v>
      </c>
      <c r="B26" s="36">
        <v>40.299999999999997</v>
      </c>
      <c r="C26" s="36">
        <v>59.7</v>
      </c>
    </row>
    <row r="27" spans="1:17" x14ac:dyDescent="0.25">
      <c r="A27" s="32" t="s">
        <v>72</v>
      </c>
      <c r="B27" s="36">
        <v>45.68</v>
      </c>
      <c r="C27" s="36">
        <v>54.32</v>
      </c>
    </row>
    <row r="28" spans="1:17" x14ac:dyDescent="0.25">
      <c r="A28" s="32" t="s">
        <v>61</v>
      </c>
      <c r="B28" s="36">
        <v>47.89</v>
      </c>
      <c r="C28" s="36">
        <v>52.11</v>
      </c>
    </row>
    <row r="29" spans="1:17" x14ac:dyDescent="0.25">
      <c r="A29" s="32" t="s">
        <v>62</v>
      </c>
      <c r="B29" s="36">
        <v>48.4</v>
      </c>
      <c r="C29" s="36">
        <v>51.6</v>
      </c>
    </row>
    <row r="30" spans="1:17" x14ac:dyDescent="0.25">
      <c r="A30" s="32" t="s">
        <v>76</v>
      </c>
      <c r="B30" s="36">
        <v>50</v>
      </c>
      <c r="C30" s="36">
        <v>50</v>
      </c>
    </row>
    <row r="31" spans="1:17" x14ac:dyDescent="0.25">
      <c r="A31" s="32" t="s">
        <v>64</v>
      </c>
      <c r="B31" s="36">
        <v>50.75</v>
      </c>
      <c r="C31" s="36">
        <v>49.25</v>
      </c>
    </row>
    <row r="32" spans="1:17" x14ac:dyDescent="0.25">
      <c r="A32" s="32" t="s">
        <v>63</v>
      </c>
      <c r="B32" s="36">
        <v>54.61</v>
      </c>
      <c r="C32" s="36">
        <v>45.39</v>
      </c>
    </row>
    <row r="33" spans="1:3" x14ac:dyDescent="0.25">
      <c r="A33" s="32" t="s">
        <v>58</v>
      </c>
      <c r="B33" s="36">
        <v>54.71</v>
      </c>
      <c r="C33" s="36">
        <v>45.29</v>
      </c>
    </row>
    <row r="34" spans="1:3" x14ac:dyDescent="0.25">
      <c r="A34" s="32" t="s">
        <v>66</v>
      </c>
      <c r="B34" s="36">
        <v>55.56</v>
      </c>
      <c r="C34" s="36">
        <v>44.44</v>
      </c>
    </row>
    <row r="35" spans="1:3" x14ac:dyDescent="0.25">
      <c r="A35" s="32" t="s">
        <v>67</v>
      </c>
      <c r="B35" s="36">
        <v>57.02</v>
      </c>
      <c r="C35" s="36">
        <v>42.98</v>
      </c>
    </row>
    <row r="36" spans="1:3" x14ac:dyDescent="0.25">
      <c r="A36" s="32" t="s">
        <v>65</v>
      </c>
      <c r="B36" s="36">
        <v>57.71</v>
      </c>
      <c r="C36" s="36">
        <v>42.29</v>
      </c>
    </row>
    <row r="37" spans="1:3" x14ac:dyDescent="0.25">
      <c r="A37" s="32" t="s">
        <v>75</v>
      </c>
      <c r="B37" s="103">
        <v>59.21</v>
      </c>
      <c r="C37" s="103">
        <v>40.79</v>
      </c>
    </row>
    <row r="38" spans="1:3" x14ac:dyDescent="0.25">
      <c r="A38" s="32" t="s">
        <v>68</v>
      </c>
      <c r="B38" s="36">
        <v>60.69</v>
      </c>
      <c r="C38" s="36">
        <v>39.31</v>
      </c>
    </row>
    <row r="39" spans="1:3" x14ac:dyDescent="0.25">
      <c r="A39" s="32" t="s">
        <v>73</v>
      </c>
      <c r="B39" s="36">
        <v>62.5</v>
      </c>
      <c r="C39" s="36">
        <v>37.5</v>
      </c>
    </row>
    <row r="40" spans="1:3" x14ac:dyDescent="0.25">
      <c r="A40" s="32" t="s">
        <v>77</v>
      </c>
      <c r="B40" s="36">
        <v>72.92</v>
      </c>
      <c r="C40" s="36">
        <v>27.08</v>
      </c>
    </row>
    <row r="41" spans="1:3" x14ac:dyDescent="0.25">
      <c r="A41" s="32" t="s">
        <v>60</v>
      </c>
      <c r="B41" s="36">
        <v>75.89</v>
      </c>
      <c r="C41" s="36">
        <v>24.11</v>
      </c>
    </row>
    <row r="42" spans="1:3" x14ac:dyDescent="0.25">
      <c r="A42" s="32" t="s">
        <v>74</v>
      </c>
      <c r="B42" s="36">
        <v>75.89</v>
      </c>
      <c r="C42" s="36">
        <v>24.11</v>
      </c>
    </row>
    <row r="43" spans="1:3" x14ac:dyDescent="0.25">
      <c r="A43" s="67" t="s">
        <v>123</v>
      </c>
    </row>
    <row r="44" spans="1:3" x14ac:dyDescent="0.25">
      <c r="A44" s="67" t="s">
        <v>124</v>
      </c>
    </row>
  </sheetData>
  <autoFilter ref="A20:C42" xr:uid="{BA9C0AE5-15DC-4D43-B828-AE12FC60CAE5}">
    <sortState ref="A21:C44">
      <sortCondition ref="B20:B42"/>
    </sortState>
  </autoFilter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7711-81A9-4811-927D-405D023A22F7}">
  <sheetPr>
    <tabColor rgb="FF002060"/>
  </sheetPr>
  <dimension ref="A1:Q51"/>
  <sheetViews>
    <sheetView showGridLines="0" zoomScaleNormal="100" workbookViewId="0">
      <selection activeCell="J45" sqref="J45"/>
    </sheetView>
  </sheetViews>
  <sheetFormatPr baseColWidth="10" defaultColWidth="11.42578125" defaultRowHeight="15" x14ac:dyDescent="0.25"/>
  <cols>
    <col min="1" max="1" width="60.5703125" customWidth="1"/>
    <col min="2" max="2" width="14.7109375" customWidth="1"/>
    <col min="3" max="3" width="14.140625" customWidth="1"/>
    <col min="5" max="5" width="33.42578125" bestFit="1" customWidth="1"/>
    <col min="7" max="7" width="12.5703125" customWidth="1"/>
    <col min="8" max="8" width="14.42578125" bestFit="1" customWidth="1"/>
    <col min="11" max="11" width="23.85546875" customWidth="1"/>
    <col min="12" max="12" width="15.85546875" customWidth="1"/>
    <col min="15" max="15" width="26.85546875" customWidth="1"/>
    <col min="16" max="16" width="11.28515625" customWidth="1"/>
  </cols>
  <sheetData>
    <row r="1" spans="1:14" ht="18" customHeight="1" x14ac:dyDescent="0.25">
      <c r="A1" s="81" t="s">
        <v>140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3" spans="1:14" s="97" customFormat="1" ht="18.75" x14ac:dyDescent="0.3">
      <c r="A3" s="97" t="s">
        <v>137</v>
      </c>
      <c r="F3" s="97" t="s">
        <v>137</v>
      </c>
    </row>
    <row r="4" spans="1:14" x14ac:dyDescent="0.25">
      <c r="A4" t="s">
        <v>138</v>
      </c>
      <c r="F4" t="s">
        <v>138</v>
      </c>
    </row>
    <row r="5" spans="1:14" ht="30" x14ac:dyDescent="0.25">
      <c r="A5" s="135" t="s">
        <v>90</v>
      </c>
      <c r="B5" s="136" t="s">
        <v>134</v>
      </c>
      <c r="C5" s="135" t="s">
        <v>22</v>
      </c>
    </row>
    <row r="6" spans="1:14" x14ac:dyDescent="0.25">
      <c r="A6" s="98" t="s">
        <v>168</v>
      </c>
      <c r="B6" s="99">
        <v>273.92</v>
      </c>
      <c r="C6" s="100">
        <v>33.013944631256706</v>
      </c>
      <c r="D6" s="137"/>
    </row>
    <row r="7" spans="1:14" x14ac:dyDescent="0.25">
      <c r="A7" s="98" t="s">
        <v>95</v>
      </c>
      <c r="B7" s="99">
        <v>89.62</v>
      </c>
      <c r="C7" s="100">
        <v>10.801364332116041</v>
      </c>
      <c r="D7" s="137"/>
    </row>
    <row r="8" spans="1:14" x14ac:dyDescent="0.25">
      <c r="A8" s="98" t="s">
        <v>94</v>
      </c>
      <c r="B8" s="99">
        <v>89.98</v>
      </c>
      <c r="C8" s="100">
        <v>10.844752985983055</v>
      </c>
      <c r="D8" s="137"/>
    </row>
    <row r="9" spans="1:14" x14ac:dyDescent="0.25">
      <c r="A9" s="98" t="s">
        <v>93</v>
      </c>
      <c r="B9" s="99">
        <v>98.62</v>
      </c>
      <c r="C9" s="100">
        <v>11.886080678791384</v>
      </c>
      <c r="D9" s="137"/>
    </row>
    <row r="10" spans="1:14" x14ac:dyDescent="0.25">
      <c r="A10" s="98" t="s">
        <v>92</v>
      </c>
      <c r="B10" s="99">
        <v>103.75</v>
      </c>
      <c r="C10" s="100">
        <v>12.50436899639633</v>
      </c>
      <c r="D10" s="137"/>
    </row>
    <row r="11" spans="1:14" x14ac:dyDescent="0.25">
      <c r="A11" s="98" t="s">
        <v>91</v>
      </c>
      <c r="B11" s="99">
        <v>173.82</v>
      </c>
      <c r="C11" s="100">
        <v>20.949488375456482</v>
      </c>
      <c r="D11" s="137"/>
    </row>
    <row r="12" spans="1:14" x14ac:dyDescent="0.25">
      <c r="A12" s="90" t="s">
        <v>17</v>
      </c>
      <c r="B12" s="138">
        <f>+SUM(B6:B11)</f>
        <v>829.71</v>
      </c>
      <c r="C12" s="139">
        <v>100</v>
      </c>
      <c r="D12" s="137"/>
    </row>
    <row r="13" spans="1:14" x14ac:dyDescent="0.25">
      <c r="A13" s="140" t="s">
        <v>169</v>
      </c>
    </row>
    <row r="14" spans="1:14" x14ac:dyDescent="0.25">
      <c r="A14" s="67" t="s">
        <v>123</v>
      </c>
    </row>
    <row r="15" spans="1:14" x14ac:dyDescent="0.25">
      <c r="A15" s="67" t="s">
        <v>124</v>
      </c>
    </row>
    <row r="17" spans="1:17" ht="30" x14ac:dyDescent="0.25">
      <c r="A17" s="141" t="s">
        <v>168</v>
      </c>
      <c r="B17" s="142" t="s">
        <v>134</v>
      </c>
      <c r="C17" s="141" t="s">
        <v>22</v>
      </c>
    </row>
    <row r="18" spans="1:17" x14ac:dyDescent="0.25">
      <c r="A18" s="143" t="s">
        <v>96</v>
      </c>
      <c r="B18" s="42">
        <v>171.11</v>
      </c>
      <c r="C18" s="36">
        <v>20.63</v>
      </c>
    </row>
    <row r="19" spans="1:17" x14ac:dyDescent="0.25">
      <c r="A19" s="143" t="s">
        <v>97</v>
      </c>
      <c r="B19" s="42">
        <v>41.2</v>
      </c>
      <c r="C19" s="36">
        <v>4.97</v>
      </c>
    </row>
    <row r="20" spans="1:17" x14ac:dyDescent="0.25">
      <c r="A20" s="143" t="s">
        <v>98</v>
      </c>
      <c r="B20" s="42">
        <v>31.06</v>
      </c>
      <c r="C20" s="36">
        <v>3.74</v>
      </c>
    </row>
    <row r="21" spans="1:17" x14ac:dyDescent="0.25">
      <c r="A21" s="143" t="s">
        <v>99</v>
      </c>
      <c r="B21" s="42">
        <v>30.55</v>
      </c>
      <c r="C21" s="36">
        <v>3.68</v>
      </c>
    </row>
    <row r="22" spans="1:17" x14ac:dyDescent="0.25">
      <c r="B22" s="144"/>
      <c r="C22" s="44"/>
    </row>
    <row r="24" spans="1:17" x14ac:dyDescent="0.25">
      <c r="A24" s="67"/>
    </row>
    <row r="25" spans="1:17" s="97" customFormat="1" ht="18.75" x14ac:dyDescent="0.3">
      <c r="A25" s="97" t="s">
        <v>139</v>
      </c>
      <c r="F25" s="97" t="s">
        <v>139</v>
      </c>
      <c r="G25"/>
      <c r="H25"/>
    </row>
    <row r="26" spans="1:17" x14ac:dyDescent="0.25">
      <c r="A26" t="s">
        <v>138</v>
      </c>
      <c r="F26" t="s">
        <v>138</v>
      </c>
    </row>
    <row r="27" spans="1:17" x14ac:dyDescent="0.25">
      <c r="A27" s="135" t="s">
        <v>84</v>
      </c>
      <c r="B27" s="135" t="s">
        <v>1</v>
      </c>
      <c r="C27" s="135" t="s">
        <v>28</v>
      </c>
      <c r="P27" s="20"/>
    </row>
    <row r="28" spans="1:17" x14ac:dyDescent="0.25">
      <c r="A28" s="32" t="s">
        <v>76</v>
      </c>
      <c r="B28" s="36">
        <v>0</v>
      </c>
      <c r="C28" s="36">
        <v>100</v>
      </c>
      <c r="P28" s="20"/>
      <c r="Q28" s="20"/>
    </row>
    <row r="29" spans="1:17" x14ac:dyDescent="0.25">
      <c r="A29" s="32" t="s">
        <v>77</v>
      </c>
      <c r="B29" s="36">
        <v>0</v>
      </c>
      <c r="C29" s="36">
        <v>100</v>
      </c>
      <c r="P29" s="20"/>
    </row>
    <row r="30" spans="1:17" x14ac:dyDescent="0.25">
      <c r="A30" s="32" t="s">
        <v>59</v>
      </c>
      <c r="B30" s="36">
        <v>6.9</v>
      </c>
      <c r="C30" s="36">
        <v>93.1</v>
      </c>
      <c r="P30" s="20"/>
    </row>
    <row r="31" spans="1:17" x14ac:dyDescent="0.25">
      <c r="A31" s="32" t="s">
        <v>72</v>
      </c>
      <c r="B31" s="36">
        <v>8.5500000000000007</v>
      </c>
      <c r="C31" s="36">
        <v>91.45</v>
      </c>
      <c r="P31" s="20"/>
    </row>
    <row r="32" spans="1:17" x14ac:dyDescent="0.25">
      <c r="A32" s="32" t="s">
        <v>67</v>
      </c>
      <c r="B32" s="36">
        <v>9.43</v>
      </c>
      <c r="C32" s="36">
        <v>90.57</v>
      </c>
      <c r="P32" s="20"/>
    </row>
    <row r="33" spans="1:3" x14ac:dyDescent="0.25">
      <c r="A33" s="32" t="s">
        <v>58</v>
      </c>
      <c r="B33" s="36">
        <v>11.02</v>
      </c>
      <c r="C33" s="36">
        <v>88.98</v>
      </c>
    </row>
    <row r="34" spans="1:3" x14ac:dyDescent="0.25">
      <c r="A34" s="32" t="s">
        <v>68</v>
      </c>
      <c r="B34" s="36">
        <v>13.04</v>
      </c>
      <c r="C34" s="36">
        <v>86.96</v>
      </c>
    </row>
    <row r="35" spans="1:3" x14ac:dyDescent="0.25">
      <c r="A35" s="32" t="s">
        <v>65</v>
      </c>
      <c r="B35" s="36">
        <v>16.73</v>
      </c>
      <c r="C35" s="36">
        <v>83.27</v>
      </c>
    </row>
    <row r="36" spans="1:3" x14ac:dyDescent="0.25">
      <c r="A36" s="32" t="s">
        <v>61</v>
      </c>
      <c r="B36" s="36">
        <v>16.89</v>
      </c>
      <c r="C36" s="36">
        <v>83.11</v>
      </c>
    </row>
    <row r="37" spans="1:3" x14ac:dyDescent="0.25">
      <c r="A37" s="32" t="s">
        <v>70</v>
      </c>
      <c r="B37" s="36">
        <v>25.33</v>
      </c>
      <c r="C37" s="36">
        <v>74.67</v>
      </c>
    </row>
    <row r="38" spans="1:3" x14ac:dyDescent="0.25">
      <c r="A38" s="32" t="s">
        <v>63</v>
      </c>
      <c r="B38" s="36">
        <v>25.51</v>
      </c>
      <c r="C38" s="36">
        <v>74.489999999999995</v>
      </c>
    </row>
    <row r="39" spans="1:3" x14ac:dyDescent="0.25">
      <c r="A39" s="32" t="s">
        <v>64</v>
      </c>
      <c r="B39" s="36">
        <v>29.12</v>
      </c>
      <c r="C39" s="36">
        <v>70.88</v>
      </c>
    </row>
    <row r="40" spans="1:3" x14ac:dyDescent="0.25">
      <c r="A40" s="32" t="s">
        <v>56</v>
      </c>
      <c r="B40" s="36">
        <v>30</v>
      </c>
      <c r="C40" s="36">
        <v>70</v>
      </c>
    </row>
    <row r="41" spans="1:3" x14ac:dyDescent="0.25">
      <c r="A41" s="32" t="s">
        <v>69</v>
      </c>
      <c r="B41" s="36">
        <v>34.51</v>
      </c>
      <c r="C41" s="36">
        <v>65.489999999999995</v>
      </c>
    </row>
    <row r="42" spans="1:3" x14ac:dyDescent="0.25">
      <c r="A42" s="32" t="s">
        <v>73</v>
      </c>
      <c r="B42" s="36">
        <v>38.33</v>
      </c>
      <c r="C42" s="36">
        <v>61.67</v>
      </c>
    </row>
    <row r="43" spans="1:3" x14ac:dyDescent="0.25">
      <c r="A43" s="32" t="s">
        <v>60</v>
      </c>
      <c r="B43" s="36">
        <v>43.9</v>
      </c>
      <c r="C43" s="36">
        <v>56.1</v>
      </c>
    </row>
    <row r="44" spans="1:3" x14ac:dyDescent="0.25">
      <c r="A44" s="32" t="s">
        <v>75</v>
      </c>
      <c r="B44" s="36">
        <v>44.33</v>
      </c>
      <c r="C44" s="36">
        <v>55.67</v>
      </c>
    </row>
    <row r="45" spans="1:3" x14ac:dyDescent="0.25">
      <c r="A45" s="32" t="s">
        <v>74</v>
      </c>
      <c r="B45" s="36">
        <v>46.12</v>
      </c>
      <c r="C45" s="36">
        <v>53.88</v>
      </c>
    </row>
    <row r="46" spans="1:3" x14ac:dyDescent="0.25">
      <c r="A46" s="32" t="s">
        <v>62</v>
      </c>
      <c r="B46" s="36">
        <v>50</v>
      </c>
      <c r="C46" s="36">
        <v>50</v>
      </c>
    </row>
    <row r="47" spans="1:3" x14ac:dyDescent="0.25">
      <c r="A47" s="32" t="s">
        <v>71</v>
      </c>
      <c r="B47" s="36">
        <v>60</v>
      </c>
      <c r="C47" s="36">
        <v>40</v>
      </c>
    </row>
    <row r="48" spans="1:3" x14ac:dyDescent="0.25">
      <c r="A48" s="32" t="s">
        <v>66</v>
      </c>
      <c r="B48" s="36">
        <v>75</v>
      </c>
      <c r="C48" s="36">
        <v>25</v>
      </c>
    </row>
    <row r="49" spans="1:3" x14ac:dyDescent="0.25">
      <c r="A49" s="102" t="s">
        <v>57</v>
      </c>
      <c r="B49" s="103">
        <v>100</v>
      </c>
      <c r="C49" s="103">
        <v>0</v>
      </c>
    </row>
    <row r="50" spans="1:3" x14ac:dyDescent="0.25">
      <c r="A50" s="145" t="s">
        <v>123</v>
      </c>
      <c r="B50" s="43"/>
      <c r="C50" s="43"/>
    </row>
    <row r="51" spans="1:3" x14ac:dyDescent="0.25">
      <c r="A51" s="145" t="s">
        <v>124</v>
      </c>
      <c r="B51" s="43"/>
      <c r="C51" s="4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B9BD-2621-45BB-8B35-DEEDC2E5F3F6}">
  <sheetPr>
    <tabColor rgb="FF002060"/>
  </sheetPr>
  <dimension ref="A1:P46"/>
  <sheetViews>
    <sheetView showGridLines="0" topLeftCell="B1" zoomScale="85" zoomScaleNormal="85" workbookViewId="0">
      <selection activeCell="D11" sqref="D11"/>
    </sheetView>
  </sheetViews>
  <sheetFormatPr baseColWidth="10" defaultColWidth="11.42578125" defaultRowHeight="15" x14ac:dyDescent="0.25"/>
  <cols>
    <col min="1" max="1" width="41" customWidth="1"/>
    <col min="2" max="4" width="18.28515625" customWidth="1"/>
    <col min="5" max="7" width="20.7109375" customWidth="1"/>
    <col min="8" max="8" width="21.5703125" customWidth="1"/>
    <col min="9" max="9" width="21.7109375" customWidth="1"/>
    <col min="10" max="10" width="22.85546875" customWidth="1"/>
  </cols>
  <sheetData>
    <row r="1" spans="1:16" ht="23.25" x14ac:dyDescent="0.25">
      <c r="A1" s="81" t="s">
        <v>140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5">
      <c r="A2" s="25"/>
      <c r="B2" s="25"/>
      <c r="C2" s="25"/>
      <c r="D2" s="25"/>
      <c r="E2" s="25"/>
    </row>
    <row r="3" spans="1:16" s="97" customFormat="1" ht="18.75" x14ac:dyDescent="0.3">
      <c r="A3" s="97" t="s">
        <v>141</v>
      </c>
      <c r="H3" s="97" t="s">
        <v>141</v>
      </c>
    </row>
    <row r="4" spans="1:16" x14ac:dyDescent="0.25">
      <c r="A4" t="s">
        <v>138</v>
      </c>
      <c r="B4" s="25"/>
      <c r="C4" s="25"/>
      <c r="D4" s="25"/>
      <c r="E4" s="25"/>
      <c r="H4" t="s">
        <v>138</v>
      </c>
    </row>
    <row r="5" spans="1:16" ht="30" x14ac:dyDescent="0.25">
      <c r="A5" s="93" t="s">
        <v>142</v>
      </c>
      <c r="B5" s="93" t="s">
        <v>134</v>
      </c>
      <c r="C5" s="93" t="s">
        <v>22</v>
      </c>
      <c r="D5" s="25"/>
      <c r="E5" s="25"/>
    </row>
    <row r="6" spans="1:16" x14ac:dyDescent="0.25">
      <c r="A6" s="32" t="s">
        <v>102</v>
      </c>
      <c r="B6" s="33">
        <v>571</v>
      </c>
      <c r="C6" s="45">
        <v>64.886363636363626</v>
      </c>
      <c r="D6" s="25"/>
      <c r="E6" s="25"/>
    </row>
    <row r="7" spans="1:16" x14ac:dyDescent="0.25">
      <c r="A7" s="32" t="s">
        <v>100</v>
      </c>
      <c r="B7" s="33">
        <v>252</v>
      </c>
      <c r="C7" s="45">
        <v>28.636363636363637</v>
      </c>
      <c r="D7" s="25"/>
      <c r="E7" s="25"/>
    </row>
    <row r="8" spans="1:16" x14ac:dyDescent="0.25">
      <c r="A8" s="32" t="s">
        <v>101</v>
      </c>
      <c r="B8" s="33">
        <v>57</v>
      </c>
      <c r="C8" s="45">
        <v>6.4772727272727275</v>
      </c>
      <c r="D8" s="25"/>
      <c r="E8" s="25"/>
    </row>
    <row r="9" spans="1:16" x14ac:dyDescent="0.25">
      <c r="A9" s="67" t="s">
        <v>123</v>
      </c>
      <c r="B9" s="25"/>
      <c r="C9" s="25"/>
      <c r="D9" s="25"/>
      <c r="E9" s="25"/>
    </row>
    <row r="10" spans="1:16" x14ac:dyDescent="0.25">
      <c r="A10" s="67" t="s">
        <v>124</v>
      </c>
      <c r="B10" s="25"/>
      <c r="C10" s="25"/>
      <c r="D10" s="25"/>
      <c r="E10" s="25"/>
    </row>
    <row r="11" spans="1:16" x14ac:dyDescent="0.25">
      <c r="A11" s="25"/>
      <c r="B11" s="25"/>
      <c r="C11" s="25"/>
      <c r="D11" s="25"/>
      <c r="E11" s="25"/>
    </row>
    <row r="12" spans="1:16" x14ac:dyDescent="0.25">
      <c r="A12" s="25"/>
      <c r="B12" s="25"/>
      <c r="C12" s="25"/>
      <c r="D12" s="25"/>
      <c r="E12" s="25"/>
    </row>
    <row r="13" spans="1:16" x14ac:dyDescent="0.25">
      <c r="E13" s="25"/>
    </row>
    <row r="14" spans="1:16" x14ac:dyDescent="0.25">
      <c r="E14" s="25"/>
    </row>
    <row r="15" spans="1:16" x14ac:dyDescent="0.25">
      <c r="E15" s="25"/>
    </row>
    <row r="16" spans="1:16" x14ac:dyDescent="0.25">
      <c r="E16" s="25"/>
    </row>
    <row r="17" spans="1:8" x14ac:dyDescent="0.25">
      <c r="E17" s="25"/>
    </row>
    <row r="18" spans="1:8" x14ac:dyDescent="0.25">
      <c r="E18" s="25"/>
    </row>
    <row r="19" spans="1:8" x14ac:dyDescent="0.25">
      <c r="E19" s="25"/>
    </row>
    <row r="20" spans="1:8" s="97" customFormat="1" ht="18.75" x14ac:dyDescent="0.3">
      <c r="A20" s="97" t="s">
        <v>143</v>
      </c>
      <c r="H20" s="97" t="s">
        <v>143</v>
      </c>
    </row>
    <row r="21" spans="1:8" x14ac:dyDescent="0.25">
      <c r="A21" t="s">
        <v>138</v>
      </c>
      <c r="E21" s="25"/>
      <c r="H21" t="s">
        <v>138</v>
      </c>
    </row>
    <row r="22" spans="1:8" ht="45" x14ac:dyDescent="0.25">
      <c r="A22" s="93" t="s">
        <v>60</v>
      </c>
      <c r="B22" s="93" t="s">
        <v>100</v>
      </c>
      <c r="C22" s="93" t="s">
        <v>101</v>
      </c>
      <c r="D22" s="93" t="s">
        <v>102</v>
      </c>
      <c r="E22" s="25"/>
    </row>
    <row r="23" spans="1:8" x14ac:dyDescent="0.25">
      <c r="A23" s="32" t="s">
        <v>76</v>
      </c>
      <c r="B23" s="35">
        <v>33.33</v>
      </c>
      <c r="C23" s="35">
        <v>33.33</v>
      </c>
      <c r="D23" s="35">
        <v>33.33</v>
      </c>
    </row>
    <row r="24" spans="1:8" x14ac:dyDescent="0.25">
      <c r="A24" s="32" t="s">
        <v>59</v>
      </c>
      <c r="B24" s="35">
        <v>47.9</v>
      </c>
      <c r="C24" s="35">
        <v>18.7</v>
      </c>
      <c r="D24" s="35">
        <v>33.4</v>
      </c>
    </row>
    <row r="25" spans="1:8" x14ac:dyDescent="0.25">
      <c r="A25" s="32" t="s">
        <v>66</v>
      </c>
      <c r="B25" s="35">
        <v>60</v>
      </c>
      <c r="C25" s="35">
        <v>0</v>
      </c>
      <c r="D25" s="35">
        <v>40</v>
      </c>
    </row>
    <row r="26" spans="1:8" x14ac:dyDescent="0.25">
      <c r="A26" s="32" t="s">
        <v>65</v>
      </c>
      <c r="B26" s="35">
        <v>53.27</v>
      </c>
      <c r="C26" s="35">
        <v>6.13</v>
      </c>
      <c r="D26" s="35">
        <v>40.6</v>
      </c>
    </row>
    <row r="27" spans="1:8" x14ac:dyDescent="0.25">
      <c r="A27" s="32" t="s">
        <v>60</v>
      </c>
      <c r="B27" s="35">
        <v>57.11</v>
      </c>
      <c r="C27" s="35">
        <v>0</v>
      </c>
      <c r="D27" s="35">
        <v>42.89</v>
      </c>
    </row>
    <row r="28" spans="1:8" x14ac:dyDescent="0.25">
      <c r="A28" s="32" t="s">
        <v>75</v>
      </c>
      <c r="B28" s="35">
        <v>38.35</v>
      </c>
      <c r="C28" s="35">
        <v>15.06</v>
      </c>
      <c r="D28" s="35">
        <v>46.59</v>
      </c>
    </row>
    <row r="29" spans="1:8" x14ac:dyDescent="0.25">
      <c r="A29" s="32" t="s">
        <v>61</v>
      </c>
      <c r="B29" s="35">
        <v>34.450000000000003</v>
      </c>
      <c r="C29" s="35">
        <v>18.45</v>
      </c>
      <c r="D29" s="35">
        <v>47.11</v>
      </c>
    </row>
    <row r="30" spans="1:8" x14ac:dyDescent="0.25">
      <c r="A30" s="32" t="s">
        <v>68</v>
      </c>
      <c r="B30" s="35">
        <v>35.42</v>
      </c>
      <c r="C30" s="35">
        <v>15.6</v>
      </c>
      <c r="D30" s="35">
        <v>48.97</v>
      </c>
    </row>
    <row r="31" spans="1:8" x14ac:dyDescent="0.25">
      <c r="A31" s="32" t="s">
        <v>62</v>
      </c>
      <c r="B31" s="35">
        <v>47.68</v>
      </c>
      <c r="C31" s="35">
        <v>0</v>
      </c>
      <c r="D31" s="35">
        <v>52.32</v>
      </c>
    </row>
    <row r="32" spans="1:8" x14ac:dyDescent="0.25">
      <c r="A32" s="32" t="s">
        <v>74</v>
      </c>
      <c r="B32" s="35">
        <v>45.8</v>
      </c>
      <c r="C32" s="35">
        <v>1.43</v>
      </c>
      <c r="D32" s="35">
        <v>52.77</v>
      </c>
    </row>
    <row r="33" spans="1:4" x14ac:dyDescent="0.25">
      <c r="A33" s="32" t="s">
        <v>77</v>
      </c>
      <c r="B33" s="35">
        <v>45.71</v>
      </c>
      <c r="C33" s="35">
        <v>0</v>
      </c>
      <c r="D33" s="35">
        <v>54.29</v>
      </c>
    </row>
    <row r="34" spans="1:4" x14ac:dyDescent="0.25">
      <c r="A34" s="32" t="s">
        <v>72</v>
      </c>
      <c r="B34" s="35">
        <v>38.97</v>
      </c>
      <c r="C34" s="35">
        <v>4.71</v>
      </c>
      <c r="D34" s="35">
        <v>56.32</v>
      </c>
    </row>
    <row r="35" spans="1:4" x14ac:dyDescent="0.25">
      <c r="A35" s="32" t="s">
        <v>73</v>
      </c>
      <c r="B35" s="35">
        <v>23</v>
      </c>
      <c r="C35" s="35">
        <v>18</v>
      </c>
      <c r="D35" s="35">
        <v>59</v>
      </c>
    </row>
    <row r="36" spans="1:4" x14ac:dyDescent="0.25">
      <c r="A36" s="32" t="s">
        <v>64</v>
      </c>
      <c r="B36" s="35">
        <v>36.909999999999997</v>
      </c>
      <c r="C36" s="35">
        <v>2.85</v>
      </c>
      <c r="D36" s="35">
        <v>60.24</v>
      </c>
    </row>
    <row r="37" spans="1:4" x14ac:dyDescent="0.25">
      <c r="A37" s="32" t="s">
        <v>156</v>
      </c>
      <c r="B37" s="35">
        <v>28.44</v>
      </c>
      <c r="C37" s="35">
        <v>10.66</v>
      </c>
      <c r="D37" s="35">
        <v>60.9</v>
      </c>
    </row>
    <row r="38" spans="1:4" x14ac:dyDescent="0.25">
      <c r="A38" s="32" t="s">
        <v>56</v>
      </c>
      <c r="B38" s="35">
        <v>30</v>
      </c>
      <c r="C38" s="35">
        <v>0</v>
      </c>
      <c r="D38" s="35">
        <v>70</v>
      </c>
    </row>
    <row r="39" spans="1:4" x14ac:dyDescent="0.25">
      <c r="A39" s="32" t="s">
        <v>58</v>
      </c>
      <c r="B39" s="35">
        <v>17.75</v>
      </c>
      <c r="C39" s="35">
        <v>6.04</v>
      </c>
      <c r="D39" s="35">
        <v>76.209999999999994</v>
      </c>
    </row>
    <row r="40" spans="1:4" x14ac:dyDescent="0.25">
      <c r="A40" s="32" t="s">
        <v>70</v>
      </c>
      <c r="B40" s="35">
        <v>16.73</v>
      </c>
      <c r="C40" s="35">
        <v>0</v>
      </c>
      <c r="D40" s="35">
        <v>83.27</v>
      </c>
    </row>
    <row r="41" spans="1:4" x14ac:dyDescent="0.25">
      <c r="A41" s="32" t="s">
        <v>63</v>
      </c>
      <c r="B41" s="35">
        <v>15.9</v>
      </c>
      <c r="C41" s="35">
        <v>0</v>
      </c>
      <c r="D41" s="35">
        <v>84.1</v>
      </c>
    </row>
    <row r="42" spans="1:4" x14ac:dyDescent="0.25">
      <c r="A42" s="32" t="s">
        <v>71</v>
      </c>
      <c r="B42" s="35">
        <v>10.58</v>
      </c>
      <c r="C42" s="35">
        <v>0</v>
      </c>
      <c r="D42" s="35">
        <v>89.42</v>
      </c>
    </row>
    <row r="43" spans="1:4" x14ac:dyDescent="0.25">
      <c r="A43" s="32" t="s">
        <v>69</v>
      </c>
      <c r="B43" s="35">
        <v>4.7699999999999996</v>
      </c>
      <c r="C43" s="35">
        <v>2.2200000000000002</v>
      </c>
      <c r="D43" s="35">
        <v>93.02</v>
      </c>
    </row>
    <row r="44" spans="1:4" x14ac:dyDescent="0.25">
      <c r="A44" s="32" t="s">
        <v>57</v>
      </c>
      <c r="B44" s="35">
        <v>0</v>
      </c>
      <c r="C44" s="35">
        <v>0</v>
      </c>
      <c r="D44" s="35">
        <v>100</v>
      </c>
    </row>
    <row r="45" spans="1:4" x14ac:dyDescent="0.25">
      <c r="A45" s="67" t="s">
        <v>123</v>
      </c>
    </row>
    <row r="46" spans="1:4" x14ac:dyDescent="0.25">
      <c r="A46" s="67" t="s">
        <v>124</v>
      </c>
    </row>
  </sheetData>
  <autoFilter ref="A22:D44" xr:uid="{1BD46334-D329-4923-9480-B1F821A26683}">
    <sortState ref="A23:D44">
      <sortCondition ref="D22:D44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C902-5901-4928-8020-DA7128B1A2E5}">
  <sheetPr>
    <tabColor rgb="FF002060"/>
  </sheetPr>
  <dimension ref="A1:N46"/>
  <sheetViews>
    <sheetView showGridLines="0" zoomScale="55" zoomScaleNormal="55" workbookViewId="0">
      <selection activeCell="K44" sqref="K44"/>
    </sheetView>
  </sheetViews>
  <sheetFormatPr baseColWidth="10" defaultColWidth="11.42578125" defaultRowHeight="15" x14ac:dyDescent="0.25"/>
  <cols>
    <col min="1" max="1" width="39.42578125" customWidth="1"/>
    <col min="2" max="3" width="12.5703125" customWidth="1"/>
    <col min="6" max="7" width="18.42578125" customWidth="1"/>
    <col min="8" max="8" width="33.42578125" bestFit="1" customWidth="1"/>
  </cols>
  <sheetData>
    <row r="1" spans="1:14" ht="18" customHeight="1" x14ac:dyDescent="0.25">
      <c r="A1" s="81" t="s">
        <v>144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3" spans="1:14" s="97" customFormat="1" ht="18.75" x14ac:dyDescent="0.3">
      <c r="A3" s="97" t="s">
        <v>145</v>
      </c>
      <c r="H3" s="97" t="s">
        <v>145</v>
      </c>
    </row>
    <row r="4" spans="1:14" x14ac:dyDescent="0.25">
      <c r="A4" t="s">
        <v>138</v>
      </c>
      <c r="H4" t="s">
        <v>138</v>
      </c>
    </row>
    <row r="5" spans="1:14" ht="30" x14ac:dyDescent="0.25">
      <c r="A5" s="93" t="s">
        <v>30</v>
      </c>
      <c r="B5" s="93" t="s">
        <v>134</v>
      </c>
      <c r="C5" s="93" t="s">
        <v>22</v>
      </c>
    </row>
    <row r="6" spans="1:14" x14ac:dyDescent="0.25">
      <c r="A6" s="32" t="s">
        <v>27</v>
      </c>
      <c r="B6" s="46">
        <v>203</v>
      </c>
      <c r="C6" s="34">
        <v>0.11871345029239766</v>
      </c>
    </row>
    <row r="7" spans="1:14" x14ac:dyDescent="0.25">
      <c r="A7" s="32" t="s">
        <v>28</v>
      </c>
      <c r="B7" s="46">
        <v>1507</v>
      </c>
      <c r="C7" s="34">
        <v>0.88128654970760234</v>
      </c>
    </row>
    <row r="8" spans="1:14" x14ac:dyDescent="0.25">
      <c r="A8" s="67" t="s">
        <v>123</v>
      </c>
    </row>
    <row r="9" spans="1:14" x14ac:dyDescent="0.25">
      <c r="A9" s="67" t="s">
        <v>124</v>
      </c>
    </row>
    <row r="10" spans="1:14" ht="15" customHeight="1" x14ac:dyDescent="0.25">
      <c r="A10" s="106" t="s">
        <v>157</v>
      </c>
      <c r="B10" s="106"/>
      <c r="C10" s="106"/>
    </row>
    <row r="11" spans="1:14" x14ac:dyDescent="0.25">
      <c r="A11" s="106" t="s">
        <v>158</v>
      </c>
    </row>
    <row r="20" spans="1:8" s="97" customFormat="1" ht="18.75" x14ac:dyDescent="0.3">
      <c r="A20" s="97" t="s">
        <v>146</v>
      </c>
      <c r="H20" s="97" t="s">
        <v>146</v>
      </c>
    </row>
    <row r="21" spans="1:8" x14ac:dyDescent="0.25">
      <c r="A21" t="s">
        <v>138</v>
      </c>
      <c r="H21" t="s">
        <v>138</v>
      </c>
    </row>
    <row r="22" spans="1:8" x14ac:dyDescent="0.25">
      <c r="A22" s="93" t="s">
        <v>84</v>
      </c>
      <c r="B22" s="93" t="s">
        <v>1</v>
      </c>
      <c r="C22" s="93" t="s">
        <v>28</v>
      </c>
    </row>
    <row r="23" spans="1:8" x14ac:dyDescent="0.25">
      <c r="A23" s="32" t="s">
        <v>66</v>
      </c>
      <c r="B23" s="36">
        <v>0</v>
      </c>
      <c r="C23" s="36">
        <v>100</v>
      </c>
    </row>
    <row r="24" spans="1:8" x14ac:dyDescent="0.25">
      <c r="A24" s="32" t="s">
        <v>76</v>
      </c>
      <c r="B24" s="36">
        <v>0</v>
      </c>
      <c r="C24" s="36">
        <v>100</v>
      </c>
    </row>
    <row r="25" spans="1:8" x14ac:dyDescent="0.25">
      <c r="A25" s="32" t="s">
        <v>62</v>
      </c>
      <c r="B25" s="36">
        <v>0</v>
      </c>
      <c r="C25" s="36">
        <v>100</v>
      </c>
    </row>
    <row r="26" spans="1:8" x14ac:dyDescent="0.25">
      <c r="A26" s="32" t="s">
        <v>57</v>
      </c>
      <c r="B26" s="36">
        <v>0</v>
      </c>
      <c r="C26" s="36">
        <v>100</v>
      </c>
    </row>
    <row r="27" spans="1:8" x14ac:dyDescent="0.25">
      <c r="A27" s="32" t="s">
        <v>71</v>
      </c>
      <c r="B27" s="36">
        <v>0</v>
      </c>
      <c r="C27" s="36">
        <v>100</v>
      </c>
    </row>
    <row r="28" spans="1:8" x14ac:dyDescent="0.25">
      <c r="A28" s="32" t="s">
        <v>77</v>
      </c>
      <c r="B28" s="36">
        <v>0</v>
      </c>
      <c r="C28" s="36">
        <v>100</v>
      </c>
    </row>
    <row r="29" spans="1:8" x14ac:dyDescent="0.25">
      <c r="A29" s="32" t="s">
        <v>74</v>
      </c>
      <c r="B29" s="36">
        <v>3.14</v>
      </c>
      <c r="C29" s="36">
        <v>96.86</v>
      </c>
    </row>
    <row r="30" spans="1:8" x14ac:dyDescent="0.25">
      <c r="A30" s="32" t="s">
        <v>60</v>
      </c>
      <c r="B30" s="36">
        <v>3.53</v>
      </c>
      <c r="C30" s="36">
        <v>96.47</v>
      </c>
    </row>
    <row r="31" spans="1:8" x14ac:dyDescent="0.25">
      <c r="A31" s="32" t="s">
        <v>75</v>
      </c>
      <c r="B31" s="36">
        <v>4.75</v>
      </c>
      <c r="C31" s="36">
        <v>95.25</v>
      </c>
    </row>
    <row r="32" spans="1:8" x14ac:dyDescent="0.25">
      <c r="A32" s="32" t="s">
        <v>73</v>
      </c>
      <c r="B32" s="36">
        <v>5.63</v>
      </c>
      <c r="C32" s="36">
        <v>94.38</v>
      </c>
    </row>
    <row r="33" spans="1:3" x14ac:dyDescent="0.25">
      <c r="A33" s="32" t="s">
        <v>64</v>
      </c>
      <c r="B33" s="36">
        <v>5.68</v>
      </c>
      <c r="C33" s="36">
        <v>94.32</v>
      </c>
    </row>
    <row r="34" spans="1:3" x14ac:dyDescent="0.25">
      <c r="A34" s="32" t="s">
        <v>69</v>
      </c>
      <c r="B34" s="36">
        <v>6.93</v>
      </c>
      <c r="C34" s="36">
        <v>93.07</v>
      </c>
    </row>
    <row r="35" spans="1:3" x14ac:dyDescent="0.25">
      <c r="A35" s="32" t="s">
        <v>72</v>
      </c>
      <c r="B35" s="36">
        <v>9.56</v>
      </c>
      <c r="C35" s="36">
        <v>90.44</v>
      </c>
    </row>
    <row r="36" spans="1:3" x14ac:dyDescent="0.25">
      <c r="A36" s="32" t="s">
        <v>58</v>
      </c>
      <c r="B36" s="36">
        <v>12.14</v>
      </c>
      <c r="C36" s="36">
        <v>87.86</v>
      </c>
    </row>
    <row r="37" spans="1:3" x14ac:dyDescent="0.25">
      <c r="A37" s="32" t="s">
        <v>68</v>
      </c>
      <c r="B37" s="36">
        <v>12.69</v>
      </c>
      <c r="C37" s="36">
        <v>87.31</v>
      </c>
    </row>
    <row r="38" spans="1:3" x14ac:dyDescent="0.25">
      <c r="A38" s="32" t="s">
        <v>67</v>
      </c>
      <c r="B38" s="36">
        <v>14.19</v>
      </c>
      <c r="C38" s="36">
        <v>85.81</v>
      </c>
    </row>
    <row r="39" spans="1:3" x14ac:dyDescent="0.25">
      <c r="A39" s="32" t="s">
        <v>70</v>
      </c>
      <c r="B39" s="36">
        <v>17.2</v>
      </c>
      <c r="C39" s="36">
        <v>82.8</v>
      </c>
    </row>
    <row r="40" spans="1:3" x14ac:dyDescent="0.25">
      <c r="A40" s="32" t="s">
        <v>65</v>
      </c>
      <c r="B40" s="36">
        <v>19.38</v>
      </c>
      <c r="C40" s="36">
        <v>80.62</v>
      </c>
    </row>
    <row r="41" spans="1:3" x14ac:dyDescent="0.25">
      <c r="A41" s="32" t="s">
        <v>61</v>
      </c>
      <c r="B41" s="36">
        <v>19.399999999999999</v>
      </c>
      <c r="C41" s="36">
        <v>80.599999999999994</v>
      </c>
    </row>
    <row r="42" spans="1:3" x14ac:dyDescent="0.25">
      <c r="A42" s="32" t="s">
        <v>63</v>
      </c>
      <c r="B42" s="36">
        <v>19.8</v>
      </c>
      <c r="C42" s="36">
        <v>80.2</v>
      </c>
    </row>
    <row r="43" spans="1:3" x14ac:dyDescent="0.25">
      <c r="A43" s="32" t="s">
        <v>56</v>
      </c>
      <c r="B43" s="36">
        <v>33.33</v>
      </c>
      <c r="C43" s="36">
        <v>66.67</v>
      </c>
    </row>
    <row r="44" spans="1:3" x14ac:dyDescent="0.25">
      <c r="A44" s="32" t="s">
        <v>59</v>
      </c>
      <c r="B44" s="36">
        <v>49.9</v>
      </c>
      <c r="C44" s="36">
        <v>50.1</v>
      </c>
    </row>
    <row r="45" spans="1:3" x14ac:dyDescent="0.25">
      <c r="A45" s="67" t="s">
        <v>123</v>
      </c>
    </row>
    <row r="46" spans="1:3" x14ac:dyDescent="0.25">
      <c r="A46" s="67" t="s">
        <v>124</v>
      </c>
    </row>
  </sheetData>
  <autoFilter ref="A22:C44" xr:uid="{BF7A2B4F-E9F4-4E13-834F-2DDB4F44A0FD}">
    <sortState ref="A23:C44">
      <sortCondition ref="B22:B44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7E92-5FE9-4E2E-AFD5-CFD95ADFA806}">
  <sheetPr>
    <tabColor rgb="FF002060"/>
  </sheetPr>
  <dimension ref="A1:P27"/>
  <sheetViews>
    <sheetView showGridLines="0" workbookViewId="0">
      <selection activeCell="H30" sqref="H30"/>
    </sheetView>
  </sheetViews>
  <sheetFormatPr baseColWidth="10" defaultColWidth="11.42578125" defaultRowHeight="15" x14ac:dyDescent="0.25"/>
  <cols>
    <col min="1" max="1" width="24.42578125" bestFit="1" customWidth="1"/>
    <col min="9" max="9" width="24.42578125" bestFit="1" customWidth="1"/>
  </cols>
  <sheetData>
    <row r="1" spans="1:16" ht="18" customHeight="1" x14ac:dyDescent="0.25">
      <c r="A1" s="81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3" spans="1:16" s="97" customFormat="1" ht="18.75" x14ac:dyDescent="0.3">
      <c r="A3" s="97" t="s">
        <v>148</v>
      </c>
      <c r="I3" s="97" t="s">
        <v>148</v>
      </c>
    </row>
    <row r="4" spans="1:16" x14ac:dyDescent="0.25">
      <c r="A4" t="s">
        <v>138</v>
      </c>
      <c r="I4" t="s">
        <v>138</v>
      </c>
    </row>
    <row r="5" spans="1:16" ht="45" x14ac:dyDescent="0.25">
      <c r="A5" s="93" t="s">
        <v>103</v>
      </c>
      <c r="B5" s="93" t="s">
        <v>134</v>
      </c>
      <c r="C5" s="93" t="s">
        <v>22</v>
      </c>
    </row>
    <row r="6" spans="1:16" x14ac:dyDescent="0.25">
      <c r="A6" s="19" t="s">
        <v>105</v>
      </c>
      <c r="B6" s="42">
        <v>43.83</v>
      </c>
      <c r="C6" s="36">
        <v>5.29</v>
      </c>
    </row>
    <row r="7" spans="1:16" x14ac:dyDescent="0.25">
      <c r="A7" s="19" t="s">
        <v>106</v>
      </c>
      <c r="B7" s="42">
        <v>214.14</v>
      </c>
      <c r="C7" s="36">
        <v>25.86</v>
      </c>
    </row>
    <row r="8" spans="1:16" x14ac:dyDescent="0.25">
      <c r="A8" s="19" t="s">
        <v>107</v>
      </c>
      <c r="B8" s="42">
        <v>570.14</v>
      </c>
      <c r="C8" s="36">
        <v>68.849999999999994</v>
      </c>
    </row>
    <row r="9" spans="1:16" x14ac:dyDescent="0.25">
      <c r="A9" s="67" t="s">
        <v>123</v>
      </c>
    </row>
    <row r="10" spans="1:16" x14ac:dyDescent="0.25">
      <c r="A10" s="67" t="s">
        <v>124</v>
      </c>
    </row>
    <row r="20" spans="1:9" s="97" customFormat="1" ht="18.75" x14ac:dyDescent="0.3">
      <c r="A20" s="97" t="s">
        <v>149</v>
      </c>
      <c r="I20" s="97" t="s">
        <v>149</v>
      </c>
    </row>
    <row r="21" spans="1:9" x14ac:dyDescent="0.25">
      <c r="A21" t="s">
        <v>138</v>
      </c>
      <c r="I21" t="s">
        <v>138</v>
      </c>
    </row>
    <row r="22" spans="1:9" ht="45" x14ac:dyDescent="0.25">
      <c r="A22" s="93" t="s">
        <v>104</v>
      </c>
      <c r="B22" s="93" t="s">
        <v>134</v>
      </c>
      <c r="C22" s="93" t="s">
        <v>22</v>
      </c>
    </row>
    <row r="23" spans="1:9" x14ac:dyDescent="0.25">
      <c r="A23" s="19" t="s">
        <v>105</v>
      </c>
      <c r="B23" s="42">
        <v>11.49</v>
      </c>
      <c r="C23" s="36">
        <v>3.1</v>
      </c>
    </row>
    <row r="24" spans="1:9" x14ac:dyDescent="0.25">
      <c r="A24" s="19" t="s">
        <v>106</v>
      </c>
      <c r="B24" s="42">
        <v>168.93</v>
      </c>
      <c r="C24" s="36">
        <v>45.65</v>
      </c>
    </row>
    <row r="25" spans="1:9" x14ac:dyDescent="0.25">
      <c r="A25" s="19" t="s">
        <v>107</v>
      </c>
      <c r="B25" s="42">
        <v>189.64</v>
      </c>
      <c r="C25" s="36">
        <v>51.25</v>
      </c>
    </row>
    <row r="26" spans="1:9" x14ac:dyDescent="0.25">
      <c r="A26" s="67" t="s">
        <v>123</v>
      </c>
    </row>
    <row r="27" spans="1:9" x14ac:dyDescent="0.25">
      <c r="A27" s="67" t="s">
        <v>124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6F53-E256-46F8-8A2F-C2891B302F21}">
  <sheetPr>
    <tabColor rgb="FF002060"/>
  </sheetPr>
  <dimension ref="A1:Q37"/>
  <sheetViews>
    <sheetView showGridLines="0" topLeftCell="A16" workbookViewId="0">
      <selection activeCell="A28" sqref="A28"/>
    </sheetView>
  </sheetViews>
  <sheetFormatPr baseColWidth="10" defaultColWidth="11.42578125" defaultRowHeight="15" x14ac:dyDescent="0.25"/>
  <cols>
    <col min="1" max="1" width="43.5703125" customWidth="1"/>
    <col min="5" max="6" width="13.140625" customWidth="1"/>
    <col min="7" max="7" width="15" customWidth="1"/>
  </cols>
  <sheetData>
    <row r="1" spans="1:17" ht="18" customHeight="1" x14ac:dyDescent="0.25">
      <c r="A1" s="81" t="s">
        <v>150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3" spans="1:17" s="97" customFormat="1" ht="18.75" x14ac:dyDescent="0.3">
      <c r="A3" s="97" t="s">
        <v>151</v>
      </c>
      <c r="H3" s="97" t="s">
        <v>151</v>
      </c>
    </row>
    <row r="4" spans="1:17" x14ac:dyDescent="0.25">
      <c r="A4" t="s">
        <v>138</v>
      </c>
      <c r="B4" s="25"/>
      <c r="C4" s="25"/>
      <c r="D4" s="25"/>
      <c r="E4" s="25"/>
      <c r="H4" t="s">
        <v>138</v>
      </c>
      <c r="I4" s="25"/>
      <c r="J4" s="25"/>
      <c r="K4" s="25"/>
      <c r="L4" s="25"/>
    </row>
    <row r="5" spans="1:17" ht="45" x14ac:dyDescent="0.25">
      <c r="A5" s="93" t="s">
        <v>108</v>
      </c>
      <c r="B5" s="93" t="s">
        <v>134</v>
      </c>
      <c r="C5" s="93" t="s">
        <v>22</v>
      </c>
    </row>
    <row r="6" spans="1:17" x14ac:dyDescent="0.25">
      <c r="A6" s="32" t="s">
        <v>27</v>
      </c>
      <c r="B6" s="46">
        <v>1122</v>
      </c>
      <c r="C6" s="34">
        <v>0.65629999999999999</v>
      </c>
    </row>
    <row r="7" spans="1:17" x14ac:dyDescent="0.25">
      <c r="A7" s="32" t="s">
        <v>28</v>
      </c>
      <c r="B7" s="46">
        <v>588</v>
      </c>
      <c r="C7" s="34">
        <v>0.34370000000000001</v>
      </c>
    </row>
    <row r="8" spans="1:17" x14ac:dyDescent="0.25">
      <c r="A8" s="67" t="s">
        <v>123</v>
      </c>
    </row>
    <row r="9" spans="1:17" x14ac:dyDescent="0.25">
      <c r="A9" s="67" t="s">
        <v>124</v>
      </c>
    </row>
    <row r="16" spans="1:17" x14ac:dyDescent="0.25">
      <c r="A16" s="25"/>
      <c r="B16" s="25"/>
      <c r="C16" s="25"/>
      <c r="D16" s="25"/>
      <c r="E16" s="25"/>
    </row>
    <row r="17" spans="1:8" x14ac:dyDescent="0.25">
      <c r="A17" s="25"/>
      <c r="B17" s="25"/>
      <c r="C17" s="25"/>
      <c r="D17" s="25"/>
      <c r="E17" s="25"/>
    </row>
    <row r="18" spans="1:8" x14ac:dyDescent="0.25">
      <c r="D18" s="25"/>
      <c r="E18" s="25"/>
    </row>
    <row r="19" spans="1:8" x14ac:dyDescent="0.25">
      <c r="D19" s="25"/>
      <c r="E19" s="25"/>
    </row>
    <row r="20" spans="1:8" s="97" customFormat="1" ht="18.75" x14ac:dyDescent="0.3">
      <c r="A20" s="97" t="s">
        <v>152</v>
      </c>
      <c r="H20" s="97" t="s">
        <v>152</v>
      </c>
    </row>
    <row r="21" spans="1:8" x14ac:dyDescent="0.25">
      <c r="A21" t="s">
        <v>138</v>
      </c>
      <c r="H21" t="s">
        <v>138</v>
      </c>
    </row>
    <row r="22" spans="1:8" x14ac:dyDescent="0.25">
      <c r="B22" s="104" t="s">
        <v>109</v>
      </c>
      <c r="C22" s="105"/>
    </row>
    <row r="23" spans="1:8" x14ac:dyDescent="0.25">
      <c r="A23" s="93" t="s">
        <v>110</v>
      </c>
      <c r="B23" s="93" t="s">
        <v>1</v>
      </c>
      <c r="C23" s="93" t="s">
        <v>28</v>
      </c>
    </row>
    <row r="24" spans="1:8" x14ac:dyDescent="0.25">
      <c r="A24" s="32" t="s">
        <v>111</v>
      </c>
      <c r="B24" s="38">
        <v>12.7</v>
      </c>
      <c r="C24" s="35">
        <f t="shared" ref="C24:C32" si="0">100-B24</f>
        <v>87.3</v>
      </c>
      <c r="D24" s="20"/>
    </row>
    <row r="25" spans="1:8" x14ac:dyDescent="0.25">
      <c r="A25" s="32" t="s">
        <v>112</v>
      </c>
      <c r="B25" s="38">
        <v>22.5</v>
      </c>
      <c r="C25" s="35">
        <f t="shared" si="0"/>
        <v>77.5</v>
      </c>
      <c r="D25" s="20"/>
    </row>
    <row r="26" spans="1:8" x14ac:dyDescent="0.25">
      <c r="A26" s="32" t="s">
        <v>113</v>
      </c>
      <c r="B26" s="38">
        <v>23</v>
      </c>
      <c r="C26" s="35">
        <f t="shared" si="0"/>
        <v>77</v>
      </c>
      <c r="D26" s="20"/>
    </row>
    <row r="27" spans="1:8" x14ac:dyDescent="0.25">
      <c r="A27" s="32" t="s">
        <v>186</v>
      </c>
      <c r="B27" s="38">
        <v>28.7</v>
      </c>
      <c r="C27" s="35">
        <f t="shared" si="0"/>
        <v>71.3</v>
      </c>
      <c r="D27" s="20"/>
    </row>
    <row r="28" spans="1:8" x14ac:dyDescent="0.25">
      <c r="A28" s="32" t="s">
        <v>185</v>
      </c>
      <c r="B28" s="38">
        <v>30.7</v>
      </c>
      <c r="C28" s="35">
        <f t="shared" si="0"/>
        <v>69.3</v>
      </c>
      <c r="D28" s="20"/>
    </row>
    <row r="29" spans="1:8" x14ac:dyDescent="0.25">
      <c r="A29" s="32" t="s">
        <v>114</v>
      </c>
      <c r="B29" s="38">
        <v>39.900000000000006</v>
      </c>
      <c r="C29" s="35">
        <f t="shared" si="0"/>
        <v>60.099999999999994</v>
      </c>
      <c r="D29" s="20"/>
    </row>
    <row r="30" spans="1:8" x14ac:dyDescent="0.25">
      <c r="A30" s="32" t="s">
        <v>115</v>
      </c>
      <c r="B30" s="38">
        <v>55.900000000000006</v>
      </c>
      <c r="C30" s="35">
        <f t="shared" si="0"/>
        <v>44.099999999999994</v>
      </c>
      <c r="D30" s="20"/>
    </row>
    <row r="31" spans="1:8" x14ac:dyDescent="0.25">
      <c r="A31" s="32" t="s">
        <v>116</v>
      </c>
      <c r="B31" s="38">
        <v>56.8</v>
      </c>
      <c r="C31" s="35">
        <f t="shared" si="0"/>
        <v>43.2</v>
      </c>
      <c r="D31" s="20"/>
    </row>
    <row r="32" spans="1:8" x14ac:dyDescent="0.25">
      <c r="A32" s="32" t="s">
        <v>117</v>
      </c>
      <c r="B32" s="38">
        <v>77.8</v>
      </c>
      <c r="C32" s="35">
        <f t="shared" si="0"/>
        <v>22.200000000000003</v>
      </c>
      <c r="D32" s="20"/>
    </row>
    <row r="33" spans="1:9" x14ac:dyDescent="0.25">
      <c r="A33" s="67" t="s">
        <v>88</v>
      </c>
      <c r="B33" s="20"/>
      <c r="D33" s="20"/>
    </row>
    <row r="34" spans="1:9" x14ac:dyDescent="0.25">
      <c r="A34" s="67" t="s">
        <v>123</v>
      </c>
    </row>
    <row r="35" spans="1:9" x14ac:dyDescent="0.25">
      <c r="A35" s="67" t="s">
        <v>124</v>
      </c>
    </row>
    <row r="37" spans="1:9" x14ac:dyDescent="0.25">
      <c r="I37" s="173" t="s">
        <v>88</v>
      </c>
    </row>
  </sheetData>
  <autoFilter ref="A23:C32" xr:uid="{2EAB7952-EEF4-44A9-9246-FC2671C29EA5}">
    <sortState ref="A24:C33">
      <sortCondition ref="B23:B32"/>
    </sortState>
  </autoFilter>
  <mergeCells count="1"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D5A8-686A-49ED-86EF-073FD4162C85}">
  <sheetPr>
    <tabColor rgb="FF002060"/>
  </sheetPr>
  <dimension ref="A1:Q38"/>
  <sheetViews>
    <sheetView showGridLines="0" topLeftCell="A7" workbookViewId="0">
      <selection activeCell="A27" sqref="A27"/>
    </sheetView>
  </sheetViews>
  <sheetFormatPr baseColWidth="10" defaultColWidth="11.42578125" defaultRowHeight="15" x14ac:dyDescent="0.25"/>
  <cols>
    <col min="1" max="1" width="42.42578125" customWidth="1"/>
    <col min="7" max="7" width="24" customWidth="1"/>
  </cols>
  <sheetData>
    <row r="1" spans="1:17" ht="18" customHeight="1" x14ac:dyDescent="0.25">
      <c r="A1" s="81" t="s">
        <v>153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3" spans="1:17" s="97" customFormat="1" ht="18.75" x14ac:dyDescent="0.3">
      <c r="A3" s="97" t="s">
        <v>154</v>
      </c>
      <c r="H3" s="97" t="s">
        <v>154</v>
      </c>
    </row>
    <row r="4" spans="1:17" x14ac:dyDescent="0.25">
      <c r="A4" t="s">
        <v>138</v>
      </c>
      <c r="B4" s="25"/>
      <c r="C4" s="25"/>
      <c r="D4" s="25"/>
      <c r="E4" s="25"/>
      <c r="H4" t="s">
        <v>138</v>
      </c>
    </row>
    <row r="5" spans="1:17" ht="45" x14ac:dyDescent="0.25">
      <c r="A5" s="93" t="s">
        <v>118</v>
      </c>
      <c r="B5" s="93" t="s">
        <v>134</v>
      </c>
      <c r="C5" s="93" t="s">
        <v>22</v>
      </c>
    </row>
    <row r="6" spans="1:17" x14ac:dyDescent="0.25">
      <c r="A6" s="32" t="s">
        <v>27</v>
      </c>
      <c r="B6" s="46">
        <v>552</v>
      </c>
      <c r="C6" s="34">
        <v>0.32280701754385965</v>
      </c>
    </row>
    <row r="7" spans="1:17" x14ac:dyDescent="0.25">
      <c r="A7" s="32" t="s">
        <v>28</v>
      </c>
      <c r="B7" s="46">
        <v>1158</v>
      </c>
      <c r="C7" s="34">
        <v>0.67719298245614035</v>
      </c>
    </row>
    <row r="8" spans="1:17" x14ac:dyDescent="0.25">
      <c r="A8" s="67" t="s">
        <v>123</v>
      </c>
    </row>
    <row r="9" spans="1:17" x14ac:dyDescent="0.25">
      <c r="A9" s="67" t="s">
        <v>124</v>
      </c>
    </row>
    <row r="16" spans="1:17" x14ac:dyDescent="0.25">
      <c r="A16" s="25"/>
      <c r="B16" s="25"/>
      <c r="C16" s="25"/>
      <c r="D16" s="25"/>
      <c r="E16" s="25"/>
    </row>
    <row r="17" spans="1:8" x14ac:dyDescent="0.25">
      <c r="A17" s="25"/>
      <c r="B17" s="25"/>
      <c r="C17" s="25"/>
      <c r="D17" s="25"/>
      <c r="E17" s="25"/>
    </row>
    <row r="18" spans="1:8" x14ac:dyDescent="0.25">
      <c r="D18" s="25"/>
      <c r="E18" s="25"/>
    </row>
    <row r="19" spans="1:8" x14ac:dyDescent="0.25">
      <c r="D19" s="25"/>
      <c r="E19" s="25"/>
    </row>
    <row r="20" spans="1:8" s="97" customFormat="1" ht="18.75" x14ac:dyDescent="0.3">
      <c r="A20" s="97" t="s">
        <v>155</v>
      </c>
      <c r="H20" s="97" t="s">
        <v>155</v>
      </c>
    </row>
    <row r="21" spans="1:8" x14ac:dyDescent="0.25">
      <c r="A21" t="s">
        <v>138</v>
      </c>
      <c r="H21" t="s">
        <v>138</v>
      </c>
    </row>
    <row r="22" spans="1:8" x14ac:dyDescent="0.25">
      <c r="B22" s="104" t="s">
        <v>118</v>
      </c>
      <c r="C22" s="105"/>
    </row>
    <row r="23" spans="1:8" x14ac:dyDescent="0.25">
      <c r="A23" s="93" t="s">
        <v>110</v>
      </c>
      <c r="B23" s="93" t="s">
        <v>1</v>
      </c>
      <c r="C23" s="93" t="s">
        <v>28</v>
      </c>
    </row>
    <row r="24" spans="1:8" x14ac:dyDescent="0.25">
      <c r="A24" s="32" t="s">
        <v>117</v>
      </c>
      <c r="B24" s="38">
        <v>45.6</v>
      </c>
      <c r="C24" s="35">
        <f t="shared" ref="C24:C32" si="0">100-B24</f>
        <v>54.4</v>
      </c>
    </row>
    <row r="25" spans="1:8" x14ac:dyDescent="0.25">
      <c r="A25" s="32" t="s">
        <v>111</v>
      </c>
      <c r="B25" s="38">
        <v>17.8</v>
      </c>
      <c r="C25" s="35">
        <f t="shared" si="0"/>
        <v>82.2</v>
      </c>
    </row>
    <row r="26" spans="1:8" x14ac:dyDescent="0.25">
      <c r="A26" s="32" t="s">
        <v>187</v>
      </c>
      <c r="B26" s="38">
        <v>25.4</v>
      </c>
      <c r="C26" s="35">
        <f t="shared" si="0"/>
        <v>74.599999999999994</v>
      </c>
    </row>
    <row r="27" spans="1:8" x14ac:dyDescent="0.25">
      <c r="A27" s="32" t="s">
        <v>112</v>
      </c>
      <c r="B27" s="38">
        <v>26.5</v>
      </c>
      <c r="C27" s="35">
        <f t="shared" si="0"/>
        <v>73.5</v>
      </c>
      <c r="D27" s="20"/>
    </row>
    <row r="28" spans="1:8" x14ac:dyDescent="0.25">
      <c r="A28" s="32" t="s">
        <v>113</v>
      </c>
      <c r="B28" s="38">
        <v>28.000000000000004</v>
      </c>
      <c r="C28" s="35">
        <f t="shared" si="0"/>
        <v>72</v>
      </c>
      <c r="D28" s="20"/>
    </row>
    <row r="29" spans="1:8" x14ac:dyDescent="0.25">
      <c r="A29" s="32" t="s">
        <v>185</v>
      </c>
      <c r="B29" s="38">
        <v>28.599999999999998</v>
      </c>
      <c r="C29" s="35">
        <f t="shared" si="0"/>
        <v>71.400000000000006</v>
      </c>
      <c r="D29" s="20"/>
    </row>
    <row r="30" spans="1:8" x14ac:dyDescent="0.25">
      <c r="A30" s="32" t="s">
        <v>114</v>
      </c>
      <c r="B30" s="38">
        <v>39.5</v>
      </c>
      <c r="C30" s="35">
        <f t="shared" si="0"/>
        <v>60.5</v>
      </c>
      <c r="D30" s="20"/>
    </row>
    <row r="31" spans="1:8" x14ac:dyDescent="0.25">
      <c r="A31" s="32" t="s">
        <v>115</v>
      </c>
      <c r="B31" s="38">
        <v>52.400000000000006</v>
      </c>
      <c r="C31" s="35">
        <f t="shared" si="0"/>
        <v>47.599999999999994</v>
      </c>
      <c r="D31" s="20"/>
    </row>
    <row r="32" spans="1:8" x14ac:dyDescent="0.25">
      <c r="A32" s="32" t="s">
        <v>116</v>
      </c>
      <c r="B32" s="36">
        <v>54</v>
      </c>
      <c r="C32" s="35">
        <f t="shared" si="0"/>
        <v>46</v>
      </c>
      <c r="D32" s="20"/>
    </row>
    <row r="33" spans="1:9" x14ac:dyDescent="0.25">
      <c r="A33" s="67" t="s">
        <v>88</v>
      </c>
    </row>
    <row r="34" spans="1:9" x14ac:dyDescent="0.25">
      <c r="A34" s="67" t="s">
        <v>123</v>
      </c>
    </row>
    <row r="35" spans="1:9" x14ac:dyDescent="0.25">
      <c r="A35" s="67" t="s">
        <v>124</v>
      </c>
    </row>
    <row r="38" spans="1:9" x14ac:dyDescent="0.25">
      <c r="I38" s="173" t="s">
        <v>88</v>
      </c>
    </row>
  </sheetData>
  <autoFilter ref="A23:C32" xr:uid="{2EAB7952-EEF4-44A9-9246-FC2671C29EA5}">
    <sortState ref="A24:C33">
      <sortCondition ref="B23:B32"/>
    </sortState>
  </autoFilter>
  <mergeCells count="1">
    <mergeCell ref="B22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716D-DBA5-4041-AF31-4B499E19B84C}">
  <dimension ref="B1:M16"/>
  <sheetViews>
    <sheetView workbookViewId="0">
      <selection activeCell="D6" sqref="D6"/>
    </sheetView>
  </sheetViews>
  <sheetFormatPr baseColWidth="10" defaultRowHeight="15" x14ac:dyDescent="0.25"/>
  <cols>
    <col min="2" max="2" width="13.28515625" customWidth="1"/>
    <col min="8" max="8" width="22.28515625" customWidth="1"/>
    <col min="9" max="9" width="15.28515625" customWidth="1"/>
    <col min="10" max="10" width="14.140625" customWidth="1"/>
  </cols>
  <sheetData>
    <row r="1" spans="2:13" x14ac:dyDescent="0.25">
      <c r="B1" s="50" t="s">
        <v>49</v>
      </c>
      <c r="C1" s="50"/>
      <c r="D1" s="50"/>
    </row>
    <row r="3" spans="2:13" x14ac:dyDescent="0.25">
      <c r="K3">
        <v>25</v>
      </c>
    </row>
    <row r="4" spans="2:13" x14ac:dyDescent="0.25">
      <c r="E4">
        <v>100</v>
      </c>
    </row>
    <row r="5" spans="2:13" x14ac:dyDescent="0.25">
      <c r="C5" t="s">
        <v>39</v>
      </c>
      <c r="D5" t="s">
        <v>22</v>
      </c>
      <c r="I5" t="s">
        <v>40</v>
      </c>
      <c r="J5" t="s">
        <v>41</v>
      </c>
    </row>
    <row r="6" spans="2:13" x14ac:dyDescent="0.25">
      <c r="B6" t="s">
        <v>27</v>
      </c>
      <c r="C6" s="18">
        <v>5975.96</v>
      </c>
      <c r="D6" s="24">
        <v>3.2500000000000001E-2</v>
      </c>
      <c r="H6" t="s">
        <v>43</v>
      </c>
      <c r="I6" t="s">
        <v>44</v>
      </c>
      <c r="J6" t="s">
        <v>39</v>
      </c>
    </row>
    <row r="7" spans="2:13" x14ac:dyDescent="0.25">
      <c r="B7" t="s">
        <v>28</v>
      </c>
      <c r="C7" s="18">
        <v>177844.99</v>
      </c>
      <c r="D7" s="24">
        <v>0.96750000000000003</v>
      </c>
      <c r="H7" t="s">
        <v>48</v>
      </c>
      <c r="I7" s="23">
        <v>42343.8</v>
      </c>
      <c r="J7" s="22">
        <v>111.43</v>
      </c>
      <c r="L7" s="22">
        <v>1058595</v>
      </c>
      <c r="M7" t="s">
        <v>45</v>
      </c>
    </row>
    <row r="8" spans="2:13" x14ac:dyDescent="0.25">
      <c r="B8" t="s">
        <v>17</v>
      </c>
      <c r="C8" s="18">
        <v>183820.95</v>
      </c>
      <c r="D8" s="24">
        <v>1</v>
      </c>
      <c r="H8" t="s">
        <v>47</v>
      </c>
      <c r="I8" s="22">
        <v>24554</v>
      </c>
      <c r="J8" s="22">
        <v>704.34</v>
      </c>
    </row>
    <row r="9" spans="2:13" x14ac:dyDescent="0.25">
      <c r="H9" t="s">
        <v>42</v>
      </c>
      <c r="I9" s="22">
        <v>3226</v>
      </c>
      <c r="J9" s="22">
        <v>5160.1899999999996</v>
      </c>
    </row>
    <row r="10" spans="2:13" x14ac:dyDescent="0.25">
      <c r="H10" t="s">
        <v>54</v>
      </c>
      <c r="I10" s="22">
        <v>25419</v>
      </c>
      <c r="J10" s="22">
        <v>5975.96</v>
      </c>
    </row>
    <row r="11" spans="2:13" x14ac:dyDescent="0.25">
      <c r="I11" s="22"/>
      <c r="J11" s="22"/>
    </row>
    <row r="16" spans="2:13" x14ac:dyDescent="0.25">
      <c r="H16" t="s">
        <v>46</v>
      </c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1FA8-62D8-4A5B-9D75-C0549910CE03}">
  <sheetPr>
    <tabColor rgb="FF002060"/>
  </sheetPr>
  <dimension ref="A1:M27"/>
  <sheetViews>
    <sheetView showGridLines="0" tabSelected="1" workbookViewId="0">
      <selection activeCell="H25" sqref="H25"/>
    </sheetView>
  </sheetViews>
  <sheetFormatPr baseColWidth="10" defaultRowHeight="15" x14ac:dyDescent="0.25"/>
  <sheetData>
    <row r="1" spans="1:13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8"/>
      <c r="M1" s="108"/>
    </row>
    <row r="2" spans="1:13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8"/>
      <c r="M2" s="108"/>
    </row>
    <row r="3" spans="1:13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8"/>
      <c r="M3" s="108"/>
    </row>
    <row r="4" spans="1:13" x14ac:dyDescent="0.25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8"/>
      <c r="M4" s="108"/>
    </row>
    <row r="5" spans="1:13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8"/>
      <c r="M5" s="108"/>
    </row>
    <row r="6" spans="1:13" ht="27.75" x14ac:dyDescent="0.25">
      <c r="A6" s="108"/>
      <c r="B6" s="109"/>
      <c r="C6" s="110" t="s">
        <v>160</v>
      </c>
      <c r="D6" s="109"/>
      <c r="E6" s="109"/>
      <c r="F6" s="109"/>
      <c r="G6" s="109"/>
      <c r="H6" s="109"/>
      <c r="I6" s="109"/>
      <c r="J6" s="109"/>
      <c r="K6" s="109"/>
      <c r="L6" s="108"/>
      <c r="M6" s="108"/>
    </row>
    <row r="7" spans="1:13" ht="18" x14ac:dyDescent="0.25">
      <c r="A7" s="108"/>
      <c r="B7" s="109"/>
      <c r="C7" s="111" t="s">
        <v>161</v>
      </c>
      <c r="D7" s="109"/>
      <c r="E7" s="109"/>
      <c r="F7" s="109"/>
      <c r="G7" s="109"/>
      <c r="H7" s="109"/>
      <c r="I7" s="109"/>
      <c r="J7" s="109"/>
      <c r="K7" s="109"/>
      <c r="L7" s="108"/>
      <c r="M7" s="108"/>
    </row>
    <row r="8" spans="1:13" ht="18" x14ac:dyDescent="0.25">
      <c r="A8" s="108"/>
      <c r="B8" s="109"/>
      <c r="C8" s="112" t="s">
        <v>162</v>
      </c>
      <c r="D8" s="109"/>
      <c r="E8" s="109"/>
      <c r="F8" s="109"/>
      <c r="G8" s="109"/>
      <c r="H8" s="109"/>
      <c r="I8" s="109"/>
      <c r="J8" s="109"/>
      <c r="K8" s="109"/>
      <c r="L8" s="108"/>
      <c r="M8" s="108"/>
    </row>
    <row r="9" spans="1:13" ht="18" x14ac:dyDescent="0.25">
      <c r="A9" s="108"/>
      <c r="B9" s="113"/>
      <c r="C9" s="114"/>
      <c r="D9" s="113"/>
      <c r="E9" s="113"/>
      <c r="F9" s="113"/>
      <c r="G9" s="113"/>
      <c r="H9" s="113"/>
      <c r="I9" s="113"/>
      <c r="J9" s="113"/>
      <c r="K9" s="113"/>
      <c r="L9" s="115"/>
      <c r="M9" s="108"/>
    </row>
    <row r="10" spans="1:13" ht="27" customHeight="1" x14ac:dyDescent="0.25">
      <c r="A10" s="108"/>
      <c r="B10" s="109"/>
      <c r="C10" s="172" t="s">
        <v>184</v>
      </c>
      <c r="D10" s="109"/>
      <c r="E10" s="109"/>
      <c r="F10" s="109"/>
      <c r="G10" s="109"/>
      <c r="H10" s="109"/>
      <c r="I10" s="109"/>
      <c r="J10" s="109"/>
      <c r="K10" s="109"/>
      <c r="L10" s="108"/>
      <c r="M10" s="108"/>
    </row>
    <row r="11" spans="1:13" ht="26.25" x14ac:dyDescent="0.25">
      <c r="A11" s="108"/>
      <c r="B11" s="109"/>
      <c r="C11" s="116" t="s">
        <v>183</v>
      </c>
      <c r="D11" s="109"/>
      <c r="E11" s="109"/>
      <c r="F11" s="109"/>
      <c r="G11" s="109"/>
      <c r="H11" s="109"/>
      <c r="I11" s="109"/>
      <c r="J11" s="109"/>
      <c r="K11" s="109"/>
      <c r="L11" s="108"/>
      <c r="M11" s="108"/>
    </row>
    <row r="12" spans="1:13" ht="20.25" x14ac:dyDescent="0.25">
      <c r="A12" s="108"/>
      <c r="B12" s="109"/>
      <c r="C12" s="117" t="s">
        <v>163</v>
      </c>
      <c r="D12" s="109"/>
      <c r="E12" s="109"/>
      <c r="F12" s="109"/>
      <c r="G12" s="109"/>
      <c r="H12" s="109"/>
      <c r="I12" s="109"/>
      <c r="J12" s="109"/>
      <c r="K12" s="109"/>
      <c r="L12" s="108"/>
      <c r="M12" s="108"/>
    </row>
    <row r="13" spans="1:13" x14ac:dyDescent="0.25">
      <c r="A13" s="108"/>
      <c r="B13" s="109"/>
      <c r="C13" s="118" t="str">
        <f>+PROPER(S2_Gasto!A1)</f>
        <v xml:space="preserve">Nacional: Gasto En La Gestión De Residuos Sólidos </v>
      </c>
      <c r="D13" s="159"/>
      <c r="E13" s="159"/>
      <c r="F13" s="158"/>
      <c r="G13" s="158"/>
      <c r="H13" s="109"/>
      <c r="I13" s="109"/>
      <c r="J13" s="109"/>
      <c r="K13" s="109"/>
      <c r="L13" s="108"/>
      <c r="M13" s="108"/>
    </row>
    <row r="14" spans="1:13" x14ac:dyDescent="0.25">
      <c r="A14" s="108"/>
      <c r="B14" s="109"/>
      <c r="C14" s="118" t="str">
        <f>+PROPER(S3_Nacional_Acciones!A1)</f>
        <v>Nacional: Acciones En Favor Del Ambiente</v>
      </c>
      <c r="D14" s="119"/>
      <c r="E14" s="119"/>
      <c r="F14" s="119"/>
      <c r="G14" s="119"/>
      <c r="H14" s="119"/>
      <c r="I14" s="119"/>
      <c r="J14" s="119"/>
      <c r="K14" s="120"/>
      <c r="L14" s="121"/>
      <c r="M14" s="108"/>
    </row>
    <row r="15" spans="1:13" x14ac:dyDescent="0.25">
      <c r="A15" s="122"/>
      <c r="B15" s="123"/>
      <c r="C15" s="118" t="str">
        <f>+PROPER(S4_Micro_Acciones!A1)</f>
        <v>Microempresa - Principales Acciones En Favor Del Ambiente</v>
      </c>
      <c r="D15" s="124"/>
      <c r="E15" s="124"/>
      <c r="F15" s="124"/>
      <c r="G15" s="124"/>
      <c r="H15" s="124"/>
      <c r="I15" s="124"/>
      <c r="J15" s="124"/>
      <c r="K15" s="125"/>
      <c r="L15" s="121"/>
      <c r="M15" s="108"/>
    </row>
    <row r="16" spans="1:13" x14ac:dyDescent="0.25">
      <c r="A16" s="108"/>
      <c r="B16" s="109"/>
      <c r="C16" s="118" t="str">
        <f>+PROPER(S5_MyG_Acciones!A1)</f>
        <v>Mediana Y Gran Empresa: Acciones En Favor Del Ambiente</v>
      </c>
      <c r="D16" s="124"/>
      <c r="E16" s="124"/>
      <c r="F16" s="124"/>
      <c r="G16" s="124"/>
      <c r="H16" s="124"/>
      <c r="I16" s="124"/>
      <c r="J16" s="124"/>
      <c r="K16" s="125"/>
      <c r="L16" s="121"/>
      <c r="M16" s="108"/>
    </row>
    <row r="17" spans="1:13" x14ac:dyDescent="0.25">
      <c r="A17" s="108"/>
      <c r="B17" s="109"/>
      <c r="C17" s="118" t="str">
        <f>+PROPER(S6_Manufactura_Acciones_1!A1)</f>
        <v>Manufactura: Acciones En Favor Del Ambiente (1)</v>
      </c>
      <c r="D17" s="119"/>
      <c r="E17" s="119"/>
      <c r="F17" s="119"/>
      <c r="G17" s="119"/>
      <c r="H17" s="119"/>
      <c r="I17" s="119"/>
      <c r="J17" s="119"/>
      <c r="K17" s="120"/>
      <c r="L17" s="121"/>
      <c r="M17" s="108"/>
    </row>
    <row r="18" spans="1:13" x14ac:dyDescent="0.25">
      <c r="A18" s="108"/>
      <c r="B18" s="109"/>
      <c r="C18" s="118" t="str">
        <f>+PROPER(S7_Manufactura_Acciones_2!A1)</f>
        <v>Manufactura: Acciones En Favor Del Ambiente (2)</v>
      </c>
      <c r="D18" s="124"/>
      <c r="E18" s="124"/>
      <c r="F18" s="124"/>
      <c r="G18" s="124"/>
      <c r="H18" s="124"/>
      <c r="I18" s="124"/>
      <c r="J18" s="124"/>
      <c r="K18" s="125"/>
      <c r="L18" s="121"/>
      <c r="M18" s="108"/>
    </row>
    <row r="19" spans="1:13" x14ac:dyDescent="0.25">
      <c r="A19" s="108"/>
      <c r="B19" s="109"/>
      <c r="C19" s="118" t="str">
        <f>+PROPER(S8_Manufactura_IGA_1!A1)</f>
        <v>Manufactura: Instrumentos De Gestión Ambiental (Iga) (1)</v>
      </c>
      <c r="D19" s="124"/>
      <c r="E19" s="124"/>
      <c r="F19" s="124"/>
      <c r="G19" s="124"/>
      <c r="H19" s="124"/>
      <c r="I19" s="124"/>
      <c r="J19" s="124"/>
      <c r="K19" s="125"/>
      <c r="L19" s="121"/>
      <c r="M19" s="108"/>
    </row>
    <row r="20" spans="1:13" x14ac:dyDescent="0.25">
      <c r="A20" s="108"/>
      <c r="B20" s="109"/>
      <c r="C20" s="118" t="str">
        <f>+PROPER(S9_Manufactura_IGA_2!A1)</f>
        <v>Manufactura: Instrumentos De Gestión Ambiental (Iga) (2)</v>
      </c>
      <c r="D20" s="124"/>
      <c r="E20" s="124"/>
      <c r="F20" s="124"/>
      <c r="G20" s="124"/>
      <c r="H20" s="124"/>
      <c r="I20" s="124"/>
      <c r="J20" s="124"/>
      <c r="K20" s="126"/>
      <c r="L20" s="121"/>
      <c r="M20" s="108"/>
    </row>
    <row r="21" spans="1:13" x14ac:dyDescent="0.25">
      <c r="A21" s="108"/>
      <c r="B21" s="109"/>
      <c r="C21" s="118" t="str">
        <f>+PROPER(S10_Manufactura_IGA_3!A1)</f>
        <v>Manufactura: Instrumentos De Gestión Ambiental (Iga) (2)</v>
      </c>
      <c r="D21" s="127"/>
      <c r="E21" s="127"/>
      <c r="F21" s="127"/>
      <c r="G21" s="127"/>
      <c r="H21" s="127"/>
      <c r="I21" s="127"/>
      <c r="J21" s="127"/>
      <c r="K21" s="128"/>
      <c r="L21" s="121"/>
      <c r="M21" s="108"/>
    </row>
    <row r="22" spans="1:13" x14ac:dyDescent="0.25">
      <c r="A22" s="108"/>
      <c r="B22" s="109"/>
      <c r="C22" s="118" t="str">
        <f>+PROPER(S11_Manufactura_Sostenibilidad!A1)</f>
        <v>Manufactura: Informe De Sostenibilidad</v>
      </c>
      <c r="D22" s="127"/>
      <c r="E22" s="127"/>
      <c r="F22" s="127"/>
      <c r="G22" s="127"/>
      <c r="H22" s="127"/>
      <c r="I22" s="127"/>
      <c r="J22" s="127"/>
      <c r="K22" s="128"/>
      <c r="L22" s="121"/>
      <c r="M22" s="108"/>
    </row>
    <row r="23" spans="1:13" x14ac:dyDescent="0.25">
      <c r="A23" s="108"/>
      <c r="B23" s="109"/>
      <c r="C23" s="118" t="str">
        <f>+PROPER('S12_Manufactura_Rs Sólidos'!A1)</f>
        <v>Manufactura: Residuos Sólidos</v>
      </c>
      <c r="D23" s="127"/>
      <c r="E23" s="127"/>
      <c r="F23" s="127"/>
      <c r="G23" s="127"/>
      <c r="H23" s="127"/>
      <c r="I23" s="127"/>
      <c r="J23" s="127"/>
      <c r="K23" s="128"/>
      <c r="L23" s="121"/>
      <c r="M23" s="108"/>
    </row>
    <row r="24" spans="1:13" x14ac:dyDescent="0.25">
      <c r="A24" s="108"/>
      <c r="B24" s="109"/>
      <c r="C24" s="118" t="str">
        <f>+PROPER(S13_Manufactura_Gastos!A1)</f>
        <v>Manufactura: Tipos De Gastos Realizados</v>
      </c>
      <c r="D24" s="127"/>
      <c r="E24" s="127"/>
      <c r="F24" s="127"/>
      <c r="G24" s="127"/>
      <c r="H24" s="127"/>
      <c r="I24" s="127"/>
      <c r="J24" s="127"/>
      <c r="K24" s="128"/>
      <c r="L24" s="121"/>
      <c r="M24" s="108"/>
    </row>
    <row r="25" spans="1:13" x14ac:dyDescent="0.25">
      <c r="A25" s="108"/>
      <c r="B25" s="109"/>
      <c r="C25" s="118" t="str">
        <f>+PROPER(S14_Manufactura_Inversión!A1)</f>
        <v>Manufactura: Tipos De Inversiones Realizadas</v>
      </c>
      <c r="D25" s="127"/>
      <c r="E25" s="127"/>
      <c r="F25" s="127"/>
      <c r="G25" s="127"/>
      <c r="H25" s="127"/>
      <c r="I25" s="127"/>
      <c r="J25" s="127"/>
      <c r="K25" s="128"/>
      <c r="L25" s="121"/>
      <c r="M25" s="108"/>
    </row>
    <row r="26" spans="1:13" x14ac:dyDescent="0.25">
      <c r="A26" s="108"/>
      <c r="B26" s="109"/>
      <c r="C26" s="113"/>
      <c r="D26" s="113"/>
      <c r="E26" s="113"/>
      <c r="F26" s="113"/>
      <c r="G26" s="113"/>
      <c r="H26" s="113"/>
      <c r="I26" s="113"/>
      <c r="J26" s="113"/>
      <c r="K26" s="113"/>
      <c r="L26" s="115"/>
      <c r="M26" s="108"/>
    </row>
    <row r="27" spans="1:13" x14ac:dyDescent="0.25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8"/>
      <c r="M27" s="10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3640-58E4-4601-B3FD-4E24A7343571}">
  <sheetPr>
    <tabColor rgb="FF002060"/>
  </sheetPr>
  <dimension ref="A1:N29"/>
  <sheetViews>
    <sheetView showGridLines="0" zoomScale="85" zoomScaleNormal="85" workbookViewId="0">
      <selection activeCell="B22" sqref="B22"/>
    </sheetView>
  </sheetViews>
  <sheetFormatPr baseColWidth="10" defaultRowHeight="15" x14ac:dyDescent="0.25"/>
  <cols>
    <col min="1" max="1" width="26.7109375" style="57" customWidth="1"/>
    <col min="2" max="6" width="11.42578125" style="57"/>
    <col min="7" max="7" width="22.28515625" style="57" customWidth="1"/>
    <col min="8" max="8" width="15.28515625" style="57" customWidth="1"/>
    <col min="9" max="9" width="14.140625" style="57" customWidth="1"/>
    <col min="10" max="16384" width="11.42578125" style="57"/>
  </cols>
  <sheetData>
    <row r="1" spans="1:14" ht="21" customHeight="1" x14ac:dyDescent="0.35">
      <c r="A1" s="64" t="s">
        <v>178</v>
      </c>
      <c r="B1" s="55"/>
      <c r="C1" s="55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25">
      <c r="A2" s="65"/>
      <c r="B2" s="62"/>
      <c r="C2" s="63"/>
    </row>
    <row r="3" spans="1:14" ht="18.75" x14ac:dyDescent="0.25">
      <c r="A3" s="66" t="s">
        <v>120</v>
      </c>
      <c r="I3" s="66" t="s">
        <v>120</v>
      </c>
    </row>
    <row r="4" spans="1:14" x14ac:dyDescent="0.25">
      <c r="A4" s="57" t="s">
        <v>119</v>
      </c>
      <c r="I4" s="57" t="s">
        <v>119</v>
      </c>
    </row>
    <row r="5" spans="1:14" x14ac:dyDescent="0.25">
      <c r="A5" s="87" t="s">
        <v>125</v>
      </c>
      <c r="B5" s="87" t="s">
        <v>39</v>
      </c>
      <c r="C5" s="87" t="s">
        <v>22</v>
      </c>
    </row>
    <row r="6" spans="1:14" x14ac:dyDescent="0.25">
      <c r="A6" s="69" t="s">
        <v>27</v>
      </c>
      <c r="B6" s="70">
        <v>5975.96</v>
      </c>
      <c r="C6" s="71">
        <v>3.2500000000000001E-2</v>
      </c>
    </row>
    <row r="7" spans="1:14" x14ac:dyDescent="0.25">
      <c r="A7" s="69" t="s">
        <v>28</v>
      </c>
      <c r="B7" s="70">
        <v>177844.99</v>
      </c>
      <c r="C7" s="71">
        <v>0.96750000000000003</v>
      </c>
    </row>
    <row r="8" spans="1:14" x14ac:dyDescent="0.25">
      <c r="A8" s="72" t="s">
        <v>17</v>
      </c>
      <c r="B8" s="73">
        <v>183820.95</v>
      </c>
      <c r="C8" s="52">
        <v>1</v>
      </c>
    </row>
    <row r="9" spans="1:14" x14ac:dyDescent="0.25">
      <c r="A9" s="67" t="s">
        <v>123</v>
      </c>
      <c r="B9" s="62"/>
      <c r="C9" s="63"/>
    </row>
    <row r="10" spans="1:14" x14ac:dyDescent="0.25">
      <c r="A10" s="67" t="s">
        <v>124</v>
      </c>
      <c r="B10" s="62"/>
      <c r="C10" s="63"/>
    </row>
    <row r="19" spans="1:9" ht="18.75" x14ac:dyDescent="0.25">
      <c r="A19" s="131" t="s">
        <v>121</v>
      </c>
      <c r="B19" s="132"/>
      <c r="C19" s="132"/>
      <c r="D19" s="132"/>
      <c r="E19" s="132"/>
      <c r="F19" s="132"/>
      <c r="G19" s="132"/>
      <c r="I19" s="66" t="s">
        <v>121</v>
      </c>
    </row>
    <row r="20" spans="1:9" x14ac:dyDescent="0.25">
      <c r="A20" s="74" t="s">
        <v>122</v>
      </c>
      <c r="I20" s="74" t="s">
        <v>122</v>
      </c>
    </row>
    <row r="21" spans="1:9" ht="14.25" customHeight="1" x14ac:dyDescent="0.25">
      <c r="A21" s="87" t="s">
        <v>43</v>
      </c>
      <c r="B21" s="87" t="s">
        <v>135</v>
      </c>
      <c r="C21" s="87" t="s">
        <v>134</v>
      </c>
    </row>
    <row r="22" spans="1:9" ht="14.25" customHeight="1" x14ac:dyDescent="0.25">
      <c r="A22" s="58" t="s">
        <v>48</v>
      </c>
      <c r="B22" s="133">
        <v>42.343800000000002</v>
      </c>
      <c r="C22" s="61">
        <v>111.43</v>
      </c>
    </row>
    <row r="23" spans="1:9" ht="14.25" customHeight="1" x14ac:dyDescent="0.25">
      <c r="A23" s="58" t="s">
        <v>47</v>
      </c>
      <c r="B23" s="89">
        <v>24.553999999999998</v>
      </c>
      <c r="C23" s="61">
        <v>704.34</v>
      </c>
    </row>
    <row r="24" spans="1:9" ht="14.25" customHeight="1" x14ac:dyDescent="0.25">
      <c r="A24" s="58" t="s">
        <v>42</v>
      </c>
      <c r="B24" s="89">
        <v>3.226</v>
      </c>
      <c r="C24" s="61">
        <v>5160.1899999999996</v>
      </c>
    </row>
    <row r="25" spans="1:9" ht="14.25" customHeight="1" x14ac:dyDescent="0.25">
      <c r="A25" s="58" t="s">
        <v>54</v>
      </c>
      <c r="B25" s="89">
        <v>25.419</v>
      </c>
      <c r="C25" s="61">
        <v>5975.96</v>
      </c>
    </row>
    <row r="26" spans="1:9" ht="14.25" customHeight="1" x14ac:dyDescent="0.25">
      <c r="A26" s="67" t="s">
        <v>123</v>
      </c>
    </row>
    <row r="27" spans="1:9" x14ac:dyDescent="0.25">
      <c r="A27" s="67" t="s">
        <v>124</v>
      </c>
    </row>
    <row r="28" spans="1:9" x14ac:dyDescent="0.25">
      <c r="A28" s="129" t="s">
        <v>164</v>
      </c>
    </row>
    <row r="29" spans="1:9" x14ac:dyDescent="0.25">
      <c r="A29" s="130" t="s">
        <v>165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8429-C7F8-4222-9AB4-D7121144D408}">
  <sheetPr>
    <tabColor rgb="FF002060"/>
  </sheetPr>
  <dimension ref="A1:O32"/>
  <sheetViews>
    <sheetView showGridLines="0" topLeftCell="A4" zoomScale="85" zoomScaleNormal="85" workbookViewId="0">
      <selection activeCell="O29" sqref="O29"/>
    </sheetView>
  </sheetViews>
  <sheetFormatPr baseColWidth="10" defaultRowHeight="15" x14ac:dyDescent="0.25"/>
  <cols>
    <col min="1" max="1" width="28.28515625" customWidth="1"/>
    <col min="2" max="7" width="13.7109375" customWidth="1"/>
    <col min="9" max="9" width="22" customWidth="1"/>
    <col min="10" max="10" width="19.7109375" customWidth="1"/>
    <col min="11" max="11" width="20" customWidth="1"/>
    <col min="12" max="12" width="24.42578125" customWidth="1"/>
    <col min="13" max="13" width="15.42578125" customWidth="1"/>
    <col min="14" max="15" width="15" customWidth="1"/>
    <col min="16" max="16" width="17.85546875" customWidth="1"/>
    <col min="17" max="17" width="13.85546875" customWidth="1"/>
    <col min="18" max="18" width="17.7109375" customWidth="1"/>
    <col min="20" max="20" width="26.28515625" customWidth="1"/>
    <col min="21" max="21" width="22.85546875" customWidth="1"/>
    <col min="22" max="22" width="22" customWidth="1"/>
  </cols>
  <sheetData>
    <row r="1" spans="1:14" s="84" customFormat="1" ht="24.75" customHeight="1" x14ac:dyDescent="0.25">
      <c r="A1" s="81" t="s">
        <v>126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6.5" customHeight="1" x14ac:dyDescent="0.25"/>
    <row r="3" spans="1:14" ht="16.5" customHeight="1" x14ac:dyDescent="0.25">
      <c r="A3" s="75" t="s">
        <v>133</v>
      </c>
      <c r="I3" s="75" t="s">
        <v>127</v>
      </c>
    </row>
    <row r="4" spans="1:14" ht="16.5" customHeight="1" x14ac:dyDescent="0.25">
      <c r="A4" s="57" t="s">
        <v>129</v>
      </c>
      <c r="I4" s="57" t="s">
        <v>129</v>
      </c>
    </row>
    <row r="5" spans="1:14" s="57" customFormat="1" ht="16.5" customHeight="1" x14ac:dyDescent="0.25">
      <c r="A5" s="87" t="s">
        <v>43</v>
      </c>
      <c r="B5" s="87" t="s">
        <v>27</v>
      </c>
      <c r="C5" s="87" t="s">
        <v>28</v>
      </c>
      <c r="D5" s="88" t="s">
        <v>17</v>
      </c>
    </row>
    <row r="6" spans="1:14" s="57" customFormat="1" ht="16.5" customHeight="1" x14ac:dyDescent="0.25">
      <c r="A6" s="58" t="s">
        <v>80</v>
      </c>
      <c r="B6" s="76">
        <v>14634.99</v>
      </c>
      <c r="C6" s="76">
        <v>39859.81</v>
      </c>
      <c r="D6" s="76">
        <v>54513.13</v>
      </c>
    </row>
    <row r="7" spans="1:14" s="57" customFormat="1" ht="16.5" customHeight="1" x14ac:dyDescent="0.25">
      <c r="A7" s="58" t="s">
        <v>79</v>
      </c>
      <c r="B7" s="61">
        <v>28821.360000000001</v>
      </c>
      <c r="C7" s="61">
        <v>112240.92</v>
      </c>
      <c r="D7" s="61">
        <v>141062.28</v>
      </c>
    </row>
    <row r="8" spans="1:14" s="57" customFormat="1" ht="16.5" customHeight="1" x14ac:dyDescent="0.25">
      <c r="A8" s="58" t="s">
        <v>17</v>
      </c>
      <c r="B8" s="61">
        <v>43456.35</v>
      </c>
      <c r="C8" s="61">
        <v>152100.72999999998</v>
      </c>
      <c r="D8" s="61">
        <v>195575.41</v>
      </c>
    </row>
    <row r="9" spans="1:14" s="57" customFormat="1" ht="16.5" customHeight="1" x14ac:dyDescent="0.25">
      <c r="A9" s="90" t="s">
        <v>22</v>
      </c>
      <c r="B9" s="91">
        <f>B8/D8</f>
        <v>0.22219741224114012</v>
      </c>
      <c r="C9" s="91">
        <f>1-B9</f>
        <v>0.77780258775885991</v>
      </c>
      <c r="D9" s="92">
        <f>SUM(B9:C9)</f>
        <v>1</v>
      </c>
    </row>
    <row r="10" spans="1:14" s="57" customFormat="1" ht="16.5" customHeight="1" x14ac:dyDescent="0.25">
      <c r="A10" s="67" t="s">
        <v>123</v>
      </c>
    </row>
    <row r="11" spans="1:14" s="57" customFormat="1" ht="16.5" customHeight="1" x14ac:dyDescent="0.25">
      <c r="A11" s="67" t="s">
        <v>124</v>
      </c>
      <c r="B11" s="28"/>
      <c r="C11" s="28"/>
      <c r="D11" s="78"/>
    </row>
    <row r="12" spans="1:14" s="57" customFormat="1" ht="16.5" customHeight="1" x14ac:dyDescent="0.25"/>
    <row r="21" spans="1:15" ht="18.75" x14ac:dyDescent="0.25">
      <c r="A21" s="75" t="s">
        <v>128</v>
      </c>
      <c r="I21" s="75" t="s">
        <v>128</v>
      </c>
    </row>
    <row r="22" spans="1:15" x14ac:dyDescent="0.25">
      <c r="A22" s="57" t="s">
        <v>129</v>
      </c>
    </row>
    <row r="23" spans="1:15" ht="45" x14ac:dyDescent="0.25">
      <c r="A23" s="79" t="s">
        <v>37</v>
      </c>
      <c r="B23" s="80" t="s">
        <v>35</v>
      </c>
      <c r="C23" s="80" t="s">
        <v>36</v>
      </c>
      <c r="G23" s="18"/>
      <c r="H23" s="18"/>
      <c r="I23" s="18"/>
      <c r="L23" s="43"/>
      <c r="M23" s="43"/>
      <c r="N23" s="43"/>
      <c r="O23" s="43"/>
    </row>
    <row r="24" spans="1:15" x14ac:dyDescent="0.25">
      <c r="A24" s="58" t="s">
        <v>32</v>
      </c>
      <c r="B24" s="77">
        <v>80.794493970607149</v>
      </c>
      <c r="C24" s="77">
        <v>19.205506029392843</v>
      </c>
      <c r="F24" s="18"/>
      <c r="G24" s="18"/>
      <c r="H24" s="18"/>
      <c r="I24" s="18"/>
      <c r="L24" s="43"/>
      <c r="M24" s="43"/>
      <c r="N24" s="43"/>
      <c r="O24" s="43"/>
    </row>
    <row r="25" spans="1:15" x14ac:dyDescent="0.25">
      <c r="A25" s="58" t="s">
        <v>31</v>
      </c>
      <c r="B25" s="77">
        <v>78.999567702901004</v>
      </c>
      <c r="C25" s="77">
        <v>21.00043229709901</v>
      </c>
      <c r="F25" s="18"/>
      <c r="G25" s="18"/>
      <c r="H25" s="18"/>
      <c r="I25" s="18"/>
      <c r="L25" s="43"/>
      <c r="M25" s="43"/>
      <c r="N25" s="43"/>
      <c r="O25" s="43"/>
    </row>
    <row r="26" spans="1:15" x14ac:dyDescent="0.25">
      <c r="A26" s="58" t="s">
        <v>30</v>
      </c>
      <c r="B26" s="77">
        <v>69.57479671883813</v>
      </c>
      <c r="C26" s="77">
        <v>30.425203281161885</v>
      </c>
      <c r="F26" s="18"/>
      <c r="G26" s="18"/>
      <c r="H26" s="18"/>
      <c r="I26" s="18"/>
    </row>
    <row r="27" spans="1:15" x14ac:dyDescent="0.25">
      <c r="A27" s="58" t="s">
        <v>33</v>
      </c>
      <c r="B27" s="77">
        <v>68.597675731626978</v>
      </c>
      <c r="C27" s="77">
        <v>31.402324268373011</v>
      </c>
      <c r="F27" s="18"/>
      <c r="G27" s="18"/>
      <c r="H27" s="18"/>
      <c r="I27" s="18"/>
    </row>
    <row r="28" spans="1:15" x14ac:dyDescent="0.25">
      <c r="A28" s="58" t="s">
        <v>34</v>
      </c>
      <c r="B28" s="77">
        <v>67.7531314715403</v>
      </c>
      <c r="C28" s="77">
        <v>32.2468685284597</v>
      </c>
      <c r="G28" s="18"/>
      <c r="H28" s="18"/>
      <c r="I28" s="18"/>
    </row>
    <row r="29" spans="1:15" x14ac:dyDescent="0.25">
      <c r="A29" s="58" t="s">
        <v>81</v>
      </c>
      <c r="B29" s="77">
        <v>66.044569646360472</v>
      </c>
      <c r="C29" s="77">
        <v>33.955430353639521</v>
      </c>
    </row>
    <row r="30" spans="1:15" x14ac:dyDescent="0.25">
      <c r="A30" s="86" t="s">
        <v>88</v>
      </c>
      <c r="B30" s="57"/>
      <c r="C30" s="57"/>
    </row>
    <row r="31" spans="1:15" x14ac:dyDescent="0.25">
      <c r="A31" s="67" t="s">
        <v>123</v>
      </c>
      <c r="B31" s="43"/>
      <c r="C31" s="43"/>
    </row>
    <row r="32" spans="1:15" x14ac:dyDescent="0.25">
      <c r="A32" s="67" t="s">
        <v>124</v>
      </c>
      <c r="B32" s="43"/>
      <c r="C32" s="43"/>
    </row>
  </sheetData>
  <sortState ref="A24:C29">
    <sortCondition ref="C24:C29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AB58-481B-4E78-95EB-641767AB9B50}">
  <sheetPr>
    <tabColor rgb="FF002060"/>
  </sheetPr>
  <dimension ref="A1:R48"/>
  <sheetViews>
    <sheetView showGridLines="0" topLeftCell="B9" zoomScaleNormal="100" workbookViewId="0">
      <selection activeCell="A6" sqref="A6:XFD8"/>
    </sheetView>
  </sheetViews>
  <sheetFormatPr baseColWidth="10" defaultRowHeight="15" x14ac:dyDescent="0.25"/>
  <cols>
    <col min="1" max="1" width="37.5703125" customWidth="1"/>
    <col min="2" max="2" width="13" customWidth="1"/>
    <col min="3" max="3" width="13.42578125" customWidth="1"/>
    <col min="4" max="4" width="13.7109375" customWidth="1"/>
    <col min="8" max="8" width="16.5703125" customWidth="1"/>
    <col min="9" max="9" width="23.42578125" customWidth="1"/>
  </cols>
  <sheetData>
    <row r="1" spans="1:18" ht="23.25" x14ac:dyDescent="0.35">
      <c r="A1" s="81" t="s">
        <v>170</v>
      </c>
      <c r="B1" s="146"/>
      <c r="C1" s="146"/>
      <c r="D1" s="146"/>
      <c r="E1" s="146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3" spans="1:18" ht="18.75" x14ac:dyDescent="0.25">
      <c r="A3" s="66" t="s">
        <v>133</v>
      </c>
      <c r="J3" s="147" t="s">
        <v>171</v>
      </c>
    </row>
    <row r="4" spans="1:18" x14ac:dyDescent="0.25">
      <c r="A4" t="s">
        <v>172</v>
      </c>
      <c r="J4" s="57" t="s">
        <v>173</v>
      </c>
      <c r="K4" s="57"/>
      <c r="L4" s="57"/>
      <c r="M4" s="57"/>
    </row>
    <row r="5" spans="1:18" x14ac:dyDescent="0.25">
      <c r="A5" s="87" t="s">
        <v>18</v>
      </c>
      <c r="B5" s="87" t="s">
        <v>28</v>
      </c>
      <c r="C5" s="87" t="s">
        <v>50</v>
      </c>
      <c r="D5" s="88" t="s">
        <v>22</v>
      </c>
    </row>
    <row r="6" spans="1:18" ht="31.5" customHeight="1" x14ac:dyDescent="0.25">
      <c r="A6" s="160" t="s">
        <v>52</v>
      </c>
      <c r="B6" s="161">
        <v>9800.75</v>
      </c>
      <c r="C6" s="161">
        <v>19020.61</v>
      </c>
      <c r="D6" s="162">
        <f>C6/SUM(B6:C6)*100</f>
        <v>65.994838550297416</v>
      </c>
    </row>
    <row r="7" spans="1:18" ht="31.5" customHeight="1" x14ac:dyDescent="0.25">
      <c r="A7" s="160" t="s">
        <v>51</v>
      </c>
      <c r="B7" s="161">
        <v>18169.79</v>
      </c>
      <c r="C7" s="161">
        <v>10651.57</v>
      </c>
      <c r="D7" s="162">
        <f>C7/SUM(B7:C7)*100</f>
        <v>36.95720812619529</v>
      </c>
    </row>
    <row r="8" spans="1:18" ht="31.5" customHeight="1" x14ac:dyDescent="0.25">
      <c r="A8" s="160" t="s">
        <v>53</v>
      </c>
      <c r="B8" s="161">
        <v>27559.97</v>
      </c>
      <c r="C8" s="161">
        <v>1261.3900000000001</v>
      </c>
      <c r="D8" s="162">
        <f>C8/SUM(B8:C8)*100</f>
        <v>4.3765804250736267</v>
      </c>
    </row>
    <row r="9" spans="1:18" x14ac:dyDescent="0.25">
      <c r="A9" s="67" t="s">
        <v>123</v>
      </c>
    </row>
    <row r="10" spans="1:18" x14ac:dyDescent="0.25">
      <c r="A10" s="67" t="s">
        <v>124</v>
      </c>
      <c r="B10" s="29"/>
      <c r="C10" s="29"/>
      <c r="D10" s="47"/>
    </row>
    <row r="11" spans="1:18" x14ac:dyDescent="0.25">
      <c r="B11" s="29"/>
      <c r="C11" s="29"/>
      <c r="D11" s="148"/>
    </row>
    <row r="12" spans="1:18" ht="23.25" x14ac:dyDescent="0.25">
      <c r="A12" s="60"/>
      <c r="B12" s="29"/>
      <c r="C12" s="29"/>
    </row>
    <row r="13" spans="1:18" x14ac:dyDescent="0.25">
      <c r="A13" s="29"/>
      <c r="B13" s="29"/>
      <c r="C13" s="29"/>
    </row>
    <row r="14" spans="1:18" x14ac:dyDescent="0.25">
      <c r="A14" s="29"/>
      <c r="B14" s="29"/>
      <c r="C14" s="29"/>
    </row>
    <row r="15" spans="1:18" x14ac:dyDescent="0.25">
      <c r="A15" s="29"/>
      <c r="B15" s="29"/>
      <c r="C15" s="29"/>
      <c r="D15" s="148"/>
    </row>
    <row r="16" spans="1:18" x14ac:dyDescent="0.25">
      <c r="A16" s="29"/>
      <c r="B16" s="29"/>
      <c r="C16" s="29"/>
      <c r="D16" s="148"/>
    </row>
    <row r="17" spans="1:10" x14ac:dyDescent="0.25">
      <c r="A17" s="29"/>
      <c r="B17" s="29"/>
      <c r="C17" s="29"/>
      <c r="D17" s="148"/>
    </row>
    <row r="18" spans="1:10" x14ac:dyDescent="0.25">
      <c r="A18" s="149"/>
      <c r="B18" s="149"/>
      <c r="C18" s="149"/>
      <c r="D18" s="149"/>
    </row>
    <row r="19" spans="1:10" ht="18.75" x14ac:dyDescent="0.25">
      <c r="A19" s="147" t="s">
        <v>174</v>
      </c>
      <c r="J19" s="147" t="s">
        <v>174</v>
      </c>
    </row>
    <row r="20" spans="1:10" x14ac:dyDescent="0.25">
      <c r="A20" t="s">
        <v>172</v>
      </c>
      <c r="J20" s="57" t="s">
        <v>173</v>
      </c>
    </row>
    <row r="21" spans="1:10" ht="21.75" customHeight="1" x14ac:dyDescent="0.25">
      <c r="A21" s="21" t="s">
        <v>37</v>
      </c>
      <c r="B21" s="7" t="s">
        <v>0</v>
      </c>
      <c r="C21" s="7" t="s">
        <v>27</v>
      </c>
      <c r="D21" s="7" t="s">
        <v>22</v>
      </c>
      <c r="E21" s="57"/>
    </row>
    <row r="22" spans="1:10" ht="24" customHeight="1" x14ac:dyDescent="0.25">
      <c r="A22" s="58" t="s">
        <v>29</v>
      </c>
      <c r="B22" s="163">
        <v>58.2</v>
      </c>
      <c r="C22" s="163">
        <v>20</v>
      </c>
      <c r="D22" s="162">
        <f>C22/SUM(B22:C22)*100</f>
        <v>25.575447570332482</v>
      </c>
      <c r="E22" s="57"/>
    </row>
    <row r="23" spans="1:10" ht="24" customHeight="1" x14ac:dyDescent="0.25">
      <c r="A23" s="58" t="s">
        <v>82</v>
      </c>
      <c r="B23" s="163">
        <v>170.5</v>
      </c>
      <c r="C23" s="163">
        <v>121.1</v>
      </c>
      <c r="D23" s="162">
        <f t="shared" ref="D23:D28" si="0">C23/SUM(B23:C23)*100</f>
        <v>41.529492455418378</v>
      </c>
      <c r="E23" s="57"/>
    </row>
    <row r="24" spans="1:10" ht="24" customHeight="1" x14ac:dyDescent="0.25">
      <c r="A24" s="58" t="s">
        <v>34</v>
      </c>
      <c r="B24" s="163">
        <v>1345.42</v>
      </c>
      <c r="C24" s="163">
        <v>1469.5</v>
      </c>
      <c r="D24" s="162">
        <f t="shared" si="0"/>
        <v>52.203970272689801</v>
      </c>
      <c r="E24" s="57"/>
    </row>
    <row r="25" spans="1:10" ht="24" customHeight="1" x14ac:dyDescent="0.25">
      <c r="A25" s="58" t="s">
        <v>31</v>
      </c>
      <c r="B25" s="163">
        <v>4310</v>
      </c>
      <c r="C25" s="163">
        <v>6587.73</v>
      </c>
      <c r="D25" s="162">
        <f t="shared" si="0"/>
        <v>60.450479136480716</v>
      </c>
      <c r="E25" s="57"/>
    </row>
    <row r="26" spans="1:10" ht="24" customHeight="1" x14ac:dyDescent="0.25">
      <c r="A26" s="58" t="s">
        <v>30</v>
      </c>
      <c r="B26" s="163">
        <v>1367.28</v>
      </c>
      <c r="C26" s="163">
        <v>2614.13</v>
      </c>
      <c r="D26" s="162">
        <f t="shared" si="0"/>
        <v>65.658397401925455</v>
      </c>
      <c r="E26" s="57"/>
    </row>
    <row r="27" spans="1:10" ht="24" customHeight="1" x14ac:dyDescent="0.25">
      <c r="A27" s="58" t="s">
        <v>32</v>
      </c>
      <c r="B27" s="163">
        <v>2549.35</v>
      </c>
      <c r="C27" s="163">
        <v>8208.15</v>
      </c>
      <c r="D27" s="162">
        <f t="shared" si="0"/>
        <v>76.301650011619799</v>
      </c>
      <c r="E27" s="57"/>
    </row>
    <row r="28" spans="1:10" ht="24" customHeight="1" x14ac:dyDescent="0.25">
      <c r="A28" s="164" t="s">
        <v>17</v>
      </c>
      <c r="B28" s="165">
        <f>SUM(B22:B27)</f>
        <v>9800.75</v>
      </c>
      <c r="C28" s="165">
        <f>SUM(C22:C27)</f>
        <v>19020.61</v>
      </c>
      <c r="D28" s="166">
        <f t="shared" si="0"/>
        <v>65.994838550297416</v>
      </c>
      <c r="E28" s="57"/>
    </row>
    <row r="29" spans="1:10" x14ac:dyDescent="0.25">
      <c r="A29" s="67" t="s">
        <v>123</v>
      </c>
    </row>
    <row r="30" spans="1:10" x14ac:dyDescent="0.25">
      <c r="A30" s="67" t="s">
        <v>124</v>
      </c>
    </row>
    <row r="31" spans="1:10" x14ac:dyDescent="0.25">
      <c r="E31" s="29"/>
      <c r="F31" s="29"/>
      <c r="G31" s="29"/>
    </row>
    <row r="32" spans="1:10" x14ac:dyDescent="0.25">
      <c r="E32" s="29"/>
      <c r="F32" s="29"/>
      <c r="G32" s="29"/>
    </row>
    <row r="33" spans="1:7" x14ac:dyDescent="0.25">
      <c r="E33" s="29"/>
      <c r="F33" s="29"/>
      <c r="G33" s="29"/>
    </row>
    <row r="34" spans="1:7" x14ac:dyDescent="0.25">
      <c r="E34" s="29"/>
      <c r="F34" s="29"/>
      <c r="G34" s="29"/>
    </row>
    <row r="35" spans="1:7" x14ac:dyDescent="0.25">
      <c r="E35" s="29"/>
      <c r="F35" s="29"/>
      <c r="G35" s="29"/>
    </row>
    <row r="36" spans="1:7" x14ac:dyDescent="0.25">
      <c r="E36" s="29"/>
      <c r="F36" s="29"/>
      <c r="G36" s="29"/>
    </row>
    <row r="37" spans="1:7" x14ac:dyDescent="0.25">
      <c r="E37" s="29"/>
      <c r="F37" s="29"/>
      <c r="G37" s="29"/>
    </row>
    <row r="38" spans="1:7" x14ac:dyDescent="0.25">
      <c r="E38" s="29"/>
      <c r="F38" s="29"/>
      <c r="G38" s="29"/>
    </row>
    <row r="39" spans="1:7" x14ac:dyDescent="0.25">
      <c r="E39" s="29"/>
      <c r="F39" s="29"/>
      <c r="G39" s="29"/>
    </row>
    <row r="40" spans="1:7" x14ac:dyDescent="0.25">
      <c r="A40" s="29"/>
      <c r="B40" s="29"/>
      <c r="C40" s="29"/>
      <c r="D40" s="29"/>
      <c r="E40" s="29"/>
      <c r="F40" s="29"/>
      <c r="G40" s="29"/>
    </row>
    <row r="41" spans="1:7" x14ac:dyDescent="0.25">
      <c r="A41" s="29"/>
      <c r="B41" s="29"/>
      <c r="C41" s="29"/>
      <c r="D41" s="29"/>
      <c r="E41" s="47"/>
      <c r="F41" s="29"/>
      <c r="G41" s="29"/>
    </row>
    <row r="42" spans="1:7" x14ac:dyDescent="0.25">
      <c r="A42" s="29"/>
      <c r="B42" s="29"/>
      <c r="C42" s="29"/>
      <c r="D42" s="29"/>
      <c r="E42" s="150"/>
      <c r="F42" s="29"/>
      <c r="G42" s="29"/>
    </row>
    <row r="43" spans="1:7" x14ac:dyDescent="0.25">
      <c r="A43" s="43"/>
      <c r="B43" s="43"/>
      <c r="C43" s="43"/>
      <c r="D43" s="43"/>
      <c r="E43" s="151"/>
      <c r="F43" s="43"/>
      <c r="G43" s="43"/>
    </row>
    <row r="44" spans="1:7" x14ac:dyDescent="0.25">
      <c r="A44" s="43"/>
      <c r="B44" s="43"/>
      <c r="C44" s="43"/>
      <c r="D44" s="43"/>
      <c r="E44" s="151"/>
      <c r="F44" s="43"/>
      <c r="G44" s="43"/>
    </row>
    <row r="45" spans="1:7" x14ac:dyDescent="0.25">
      <c r="A45" s="43"/>
      <c r="B45" s="43"/>
      <c r="C45" s="43"/>
      <c r="D45" s="43"/>
      <c r="E45" s="151"/>
      <c r="F45" s="43"/>
      <c r="G45" s="43"/>
    </row>
    <row r="46" spans="1:7" x14ac:dyDescent="0.25">
      <c r="A46" s="43"/>
      <c r="B46" s="43"/>
      <c r="C46" s="43"/>
      <c r="D46" s="43"/>
      <c r="E46" s="151"/>
      <c r="F46" s="43"/>
      <c r="G46" s="43"/>
    </row>
    <row r="47" spans="1:7" x14ac:dyDescent="0.25">
      <c r="A47" s="43"/>
      <c r="B47" s="43"/>
      <c r="C47" s="43"/>
      <c r="D47" s="43"/>
      <c r="E47" s="151"/>
      <c r="F47" s="43"/>
      <c r="G47" s="43"/>
    </row>
    <row r="48" spans="1:7" x14ac:dyDescent="0.25">
      <c r="A48" s="43"/>
      <c r="B48" s="43"/>
      <c r="C48" s="43"/>
      <c r="D48" s="43"/>
      <c r="E48" s="151"/>
      <c r="F48" s="43"/>
      <c r="G48" s="4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10FF-5EEE-407A-A627-B746EA69B78D}">
  <sheetPr>
    <tabColor rgb="FF002060"/>
  </sheetPr>
  <dimension ref="A1:P52"/>
  <sheetViews>
    <sheetView showGridLines="0" zoomScale="55" zoomScaleNormal="55" workbookViewId="0">
      <selection activeCell="O22" sqref="O22"/>
    </sheetView>
  </sheetViews>
  <sheetFormatPr baseColWidth="10" defaultRowHeight="15" x14ac:dyDescent="0.25"/>
  <cols>
    <col min="1" max="1" width="82" customWidth="1"/>
    <col min="2" max="3" width="17.5703125" customWidth="1"/>
    <col min="4" max="4" width="13.7109375" customWidth="1"/>
    <col min="6" max="6" width="24" customWidth="1"/>
    <col min="7" max="7" width="17.28515625" customWidth="1"/>
    <col min="9" max="9" width="24.28515625" customWidth="1"/>
    <col min="15" max="15" width="23.85546875" customWidth="1"/>
  </cols>
  <sheetData>
    <row r="1" spans="1:16" ht="27" customHeight="1" x14ac:dyDescent="0.35">
      <c r="A1" s="146" t="s">
        <v>175</v>
      </c>
      <c r="B1" s="146"/>
      <c r="C1" s="146"/>
      <c r="D1" s="146"/>
      <c r="E1" s="146"/>
      <c r="F1" s="146"/>
      <c r="G1" s="53"/>
      <c r="H1" s="53"/>
      <c r="I1" s="53"/>
      <c r="J1" s="53"/>
      <c r="K1" s="53"/>
      <c r="L1" s="53"/>
      <c r="M1" s="53"/>
      <c r="N1" s="53"/>
      <c r="O1" s="53"/>
    </row>
    <row r="3" spans="1:16" ht="18.75" x14ac:dyDescent="0.25">
      <c r="A3" s="66" t="s">
        <v>176</v>
      </c>
      <c r="H3" s="147" t="s">
        <v>177</v>
      </c>
    </row>
    <row r="4" spans="1:16" x14ac:dyDescent="0.25">
      <c r="A4" t="s">
        <v>172</v>
      </c>
      <c r="H4" t="s">
        <v>119</v>
      </c>
    </row>
    <row r="5" spans="1:16" ht="19.5" customHeight="1" x14ac:dyDescent="0.25">
      <c r="A5" s="167" t="s">
        <v>18</v>
      </c>
      <c r="B5" s="56" t="s">
        <v>0</v>
      </c>
      <c r="C5" s="56" t="s">
        <v>27</v>
      </c>
      <c r="D5" s="56" t="s">
        <v>22</v>
      </c>
      <c r="F5" s="47"/>
      <c r="G5" s="47"/>
      <c r="H5" s="48"/>
      <c r="I5" s="29"/>
      <c r="J5" s="29"/>
    </row>
    <row r="6" spans="1:16" ht="27" customHeight="1" x14ac:dyDescent="0.25">
      <c r="A6" s="160" t="s">
        <v>13</v>
      </c>
      <c r="B6" s="168">
        <v>2640.53</v>
      </c>
      <c r="C6" s="168">
        <v>1847.25</v>
      </c>
      <c r="D6" s="162">
        <f>C6/SUM(B6:C6)*100</f>
        <v>41.161777092459964</v>
      </c>
      <c r="F6" s="47"/>
      <c r="G6" s="47"/>
      <c r="H6" s="48"/>
      <c r="I6" s="29"/>
      <c r="J6" s="29"/>
    </row>
    <row r="7" spans="1:16" s="57" customFormat="1" ht="36" customHeight="1" x14ac:dyDescent="0.25">
      <c r="A7" s="160" t="s">
        <v>7</v>
      </c>
      <c r="B7" s="168">
        <v>2804.29</v>
      </c>
      <c r="C7" s="168">
        <v>1683.49</v>
      </c>
      <c r="D7" s="162">
        <f>C7/SUM(B7:C7)*100</f>
        <v>37.512756864195666</v>
      </c>
      <c r="F7" s="94"/>
      <c r="G7" s="94"/>
      <c r="H7" s="49"/>
      <c r="I7" s="94"/>
      <c r="J7" s="94"/>
    </row>
    <row r="8" spans="1:16" s="57" customFormat="1" ht="43.5" customHeight="1" x14ac:dyDescent="0.25">
      <c r="A8" s="169" t="s">
        <v>83</v>
      </c>
      <c r="B8" s="170">
        <v>3034.62</v>
      </c>
      <c r="C8" s="170">
        <v>1453.16</v>
      </c>
      <c r="D8" s="162">
        <f>C8/SUM(B8:C8)*100</f>
        <v>32.380375152079651</v>
      </c>
      <c r="F8" s="94"/>
      <c r="G8" s="152"/>
      <c r="H8" s="49"/>
      <c r="I8" s="94"/>
      <c r="J8" s="94"/>
      <c r="P8" s="153"/>
    </row>
    <row r="9" spans="1:16" s="57" customFormat="1" ht="43.5" customHeight="1" x14ac:dyDescent="0.25">
      <c r="A9" s="169" t="s">
        <v>4</v>
      </c>
      <c r="B9" s="170">
        <v>3087</v>
      </c>
      <c r="C9" s="170">
        <v>1400.78</v>
      </c>
      <c r="D9" s="162">
        <f t="shared" ref="D9" si="0">C9/SUM(B9:C9)*100</f>
        <v>31.213205638422565</v>
      </c>
      <c r="F9" s="94"/>
      <c r="G9" s="94"/>
      <c r="H9" s="49"/>
      <c r="I9" s="94"/>
      <c r="J9" s="94"/>
      <c r="N9" s="153"/>
      <c r="O9" s="153"/>
      <c r="P9" s="153"/>
    </row>
    <row r="10" spans="1:16" s="57" customFormat="1" ht="43.5" customHeight="1" x14ac:dyDescent="0.25">
      <c r="A10" s="169" t="s">
        <v>86</v>
      </c>
      <c r="B10" s="170">
        <v>3111.18</v>
      </c>
      <c r="C10" s="170">
        <v>1376.6</v>
      </c>
      <c r="D10" s="162">
        <f>C10/SUM(B10:C10)*100</f>
        <v>30.674409173355201</v>
      </c>
      <c r="F10" s="94"/>
      <c r="G10" s="94"/>
      <c r="H10" s="49"/>
      <c r="I10" s="94"/>
      <c r="J10" s="94"/>
    </row>
    <row r="11" spans="1:16" s="57" customFormat="1" ht="24.75" customHeight="1" x14ac:dyDescent="0.25">
      <c r="A11" s="67" t="s">
        <v>123</v>
      </c>
      <c r="B11" s="154"/>
      <c r="C11" s="154"/>
      <c r="D11" s="155"/>
      <c r="E11" s="156"/>
      <c r="F11" s="94"/>
      <c r="G11" s="94"/>
      <c r="H11" s="49"/>
      <c r="I11" s="94"/>
      <c r="J11" s="94"/>
      <c r="N11" s="153"/>
      <c r="O11" s="153"/>
      <c r="P11" s="153"/>
    </row>
    <row r="12" spans="1:16" x14ac:dyDescent="0.25">
      <c r="A12" s="67" t="s">
        <v>124</v>
      </c>
      <c r="F12" s="29"/>
      <c r="G12" s="29"/>
      <c r="H12" s="49"/>
      <c r="I12" s="29"/>
      <c r="J12" s="29"/>
    </row>
    <row r="13" spans="1:16" x14ac:dyDescent="0.25">
      <c r="F13" s="29"/>
      <c r="G13" s="29"/>
      <c r="H13" s="29"/>
      <c r="I13" s="29"/>
      <c r="J13" s="29"/>
    </row>
    <row r="14" spans="1:16" x14ac:dyDescent="0.25">
      <c r="F14" s="29"/>
      <c r="G14" s="29"/>
      <c r="H14" s="29"/>
      <c r="I14" s="29"/>
      <c r="J14" s="29"/>
    </row>
    <row r="15" spans="1:16" x14ac:dyDescent="0.25">
      <c r="F15" s="29"/>
      <c r="G15" s="29"/>
      <c r="H15" s="29"/>
      <c r="I15" s="29"/>
      <c r="J15" s="29"/>
    </row>
    <row r="16" spans="1:16" x14ac:dyDescent="0.25">
      <c r="F16" s="29"/>
      <c r="G16" s="29"/>
      <c r="H16" s="29"/>
      <c r="I16" s="29"/>
      <c r="J16" s="29"/>
    </row>
    <row r="17" spans="1:14" x14ac:dyDescent="0.25">
      <c r="F17" s="29"/>
      <c r="G17" s="29"/>
      <c r="H17" s="29"/>
      <c r="I17" s="29"/>
      <c r="J17" s="29"/>
      <c r="K17" s="149"/>
      <c r="L17" s="149"/>
      <c r="M17" s="149"/>
      <c r="N17" s="149"/>
    </row>
    <row r="18" spans="1:14" x14ac:dyDescent="0.25">
      <c r="F18" s="29"/>
      <c r="G18" s="29"/>
      <c r="H18" s="29"/>
      <c r="I18" s="29"/>
      <c r="J18" s="29"/>
      <c r="K18" s="149"/>
      <c r="L18" s="149"/>
      <c r="M18" s="149"/>
      <c r="N18" s="149"/>
    </row>
    <row r="19" spans="1:14" x14ac:dyDescent="0.25">
      <c r="N19" s="20"/>
    </row>
    <row r="20" spans="1:14" x14ac:dyDescent="0.25">
      <c r="N20" s="20"/>
    </row>
    <row r="21" spans="1:14" x14ac:dyDescent="0.25">
      <c r="N21" s="20"/>
    </row>
    <row r="22" spans="1:14" ht="18.75" x14ac:dyDescent="0.25">
      <c r="A22" s="147" t="s">
        <v>179</v>
      </c>
      <c r="H22" s="66" t="s">
        <v>180</v>
      </c>
      <c r="N22" s="20"/>
    </row>
    <row r="23" spans="1:14" x14ac:dyDescent="0.25">
      <c r="A23" t="s">
        <v>172</v>
      </c>
      <c r="B23" s="43"/>
      <c r="C23" s="43"/>
      <c r="D23" s="43"/>
      <c r="H23" t="s">
        <v>173</v>
      </c>
      <c r="N23" s="20"/>
    </row>
    <row r="24" spans="1:14" x14ac:dyDescent="0.25">
      <c r="A24" s="157" t="s">
        <v>37</v>
      </c>
      <c r="B24" s="56" t="s">
        <v>0</v>
      </c>
      <c r="C24" s="56" t="s">
        <v>27</v>
      </c>
      <c r="D24" s="56" t="s">
        <v>22</v>
      </c>
    </row>
    <row r="25" spans="1:14" x14ac:dyDescent="0.25">
      <c r="A25" s="58" t="s">
        <v>32</v>
      </c>
      <c r="B25" s="77">
        <v>1077.3599999999999</v>
      </c>
      <c r="C25" s="77">
        <v>318.83</v>
      </c>
      <c r="D25" s="77">
        <f>C25/SUM(B25:C25)*100</f>
        <v>22.835717201813509</v>
      </c>
    </row>
    <row r="26" spans="1:14" x14ac:dyDescent="0.25">
      <c r="A26" s="58" t="s">
        <v>29</v>
      </c>
      <c r="B26" s="77">
        <v>53.46</v>
      </c>
      <c r="C26" s="77">
        <v>29.21</v>
      </c>
      <c r="D26" s="77">
        <f t="shared" ref="D26:D31" si="1">C26/SUM(B26:C26)*100</f>
        <v>35.333252691423731</v>
      </c>
    </row>
    <row r="27" spans="1:14" x14ac:dyDescent="0.25">
      <c r="A27" s="58" t="s">
        <v>34</v>
      </c>
      <c r="B27" s="77">
        <v>262.23</v>
      </c>
      <c r="C27" s="77">
        <v>180</v>
      </c>
      <c r="D27" s="77">
        <f t="shared" si="1"/>
        <v>40.702801709517672</v>
      </c>
    </row>
    <row r="28" spans="1:14" x14ac:dyDescent="0.25">
      <c r="A28" s="58" t="s">
        <v>31</v>
      </c>
      <c r="B28" s="77">
        <v>786.1</v>
      </c>
      <c r="C28" s="77">
        <v>787.89</v>
      </c>
      <c r="D28" s="77">
        <f t="shared" si="1"/>
        <v>50.056861860621723</v>
      </c>
    </row>
    <row r="29" spans="1:14" x14ac:dyDescent="0.25">
      <c r="A29" s="58" t="s">
        <v>30</v>
      </c>
      <c r="B29" s="77">
        <v>444.48</v>
      </c>
      <c r="C29" s="77">
        <v>503.32</v>
      </c>
      <c r="D29" s="77">
        <f t="shared" si="1"/>
        <v>53.104030386157419</v>
      </c>
    </row>
    <row r="30" spans="1:14" x14ac:dyDescent="0.25">
      <c r="A30" s="58" t="s">
        <v>82</v>
      </c>
      <c r="B30" s="77">
        <v>16.899999999999999</v>
      </c>
      <c r="C30" s="77">
        <v>28</v>
      </c>
      <c r="D30" s="77">
        <f t="shared" si="1"/>
        <v>62.360801781737194</v>
      </c>
    </row>
    <row r="31" spans="1:14" x14ac:dyDescent="0.25">
      <c r="A31" s="59" t="s">
        <v>17</v>
      </c>
      <c r="B31" s="51">
        <f>SUM(B25:B30)</f>
        <v>2640.53</v>
      </c>
      <c r="C31" s="51">
        <f>SUM(C25:C30)</f>
        <v>1847.2499999999998</v>
      </c>
      <c r="D31" s="171">
        <f t="shared" si="1"/>
        <v>41.161777092459964</v>
      </c>
    </row>
    <row r="32" spans="1:14" x14ac:dyDescent="0.25">
      <c r="A32" s="67" t="s">
        <v>123</v>
      </c>
    </row>
    <row r="33" spans="1:1" x14ac:dyDescent="0.25">
      <c r="A33" s="67" t="s">
        <v>124</v>
      </c>
    </row>
    <row r="52" spans="3:3" x14ac:dyDescent="0.25">
      <c r="C52" s="1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B276-82AA-41A6-B90F-6D7E25EEC5A5}">
  <sheetPr>
    <tabColor rgb="FF002060"/>
  </sheetPr>
  <dimension ref="A1:N48"/>
  <sheetViews>
    <sheetView showGridLines="0" topLeftCell="A22" zoomScaleNormal="100" workbookViewId="0">
      <selection activeCell="B43" sqref="B43"/>
    </sheetView>
  </sheetViews>
  <sheetFormatPr baseColWidth="10" defaultColWidth="11.42578125" defaultRowHeight="15" x14ac:dyDescent="0.25"/>
  <cols>
    <col min="1" max="1" width="29.85546875" customWidth="1"/>
    <col min="2" max="2" width="13.85546875" customWidth="1"/>
    <col min="8" max="8" width="35" customWidth="1"/>
    <col min="9" max="9" width="9.5703125" customWidth="1"/>
    <col min="10" max="10" width="14.42578125" customWidth="1"/>
    <col min="11" max="11" width="18.28515625" customWidth="1"/>
  </cols>
  <sheetData>
    <row r="1" spans="1:14" s="84" customFormat="1" ht="24.75" customHeight="1" x14ac:dyDescent="0.25">
      <c r="A1" s="81" t="s">
        <v>182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6.5" customHeight="1" x14ac:dyDescent="0.25"/>
    <row r="3" spans="1:14" ht="16.5" customHeight="1" x14ac:dyDescent="0.25">
      <c r="A3" s="75" t="s">
        <v>130</v>
      </c>
      <c r="I3" s="75" t="s">
        <v>130</v>
      </c>
    </row>
    <row r="4" spans="1:14" ht="16.5" customHeight="1" x14ac:dyDescent="0.25">
      <c r="A4" s="57" t="s">
        <v>129</v>
      </c>
      <c r="I4" s="57" t="s">
        <v>129</v>
      </c>
    </row>
    <row r="5" spans="1:14" ht="30" x14ac:dyDescent="0.25">
      <c r="A5" s="68" t="s">
        <v>30</v>
      </c>
      <c r="B5" s="93" t="s">
        <v>134</v>
      </c>
      <c r="C5" s="68" t="s">
        <v>22</v>
      </c>
      <c r="D5" s="25"/>
      <c r="E5" s="25"/>
      <c r="F5" s="25"/>
    </row>
    <row r="6" spans="1:14" x14ac:dyDescent="0.25">
      <c r="A6" s="32" t="s">
        <v>27</v>
      </c>
      <c r="B6" s="33">
        <v>934</v>
      </c>
      <c r="C6" s="34">
        <f>+B6/$B$8</f>
        <v>0.54619883040935668</v>
      </c>
      <c r="D6" s="25"/>
      <c r="E6" s="25"/>
      <c r="F6" s="25"/>
    </row>
    <row r="7" spans="1:14" x14ac:dyDescent="0.25">
      <c r="A7" s="32" t="s">
        <v>28</v>
      </c>
      <c r="B7" s="33">
        <v>776</v>
      </c>
      <c r="C7" s="34">
        <f t="shared" ref="C7:C8" si="0">+B7/$B$8</f>
        <v>0.45380116959064326</v>
      </c>
      <c r="D7" s="25"/>
      <c r="E7" s="25"/>
      <c r="F7" s="25"/>
      <c r="G7" s="26"/>
    </row>
    <row r="8" spans="1:14" x14ac:dyDescent="0.25">
      <c r="A8" s="32" t="s">
        <v>17</v>
      </c>
      <c r="B8" s="32">
        <v>1710</v>
      </c>
      <c r="C8" s="34">
        <f t="shared" si="0"/>
        <v>1</v>
      </c>
      <c r="D8" s="25"/>
      <c r="E8" s="25"/>
      <c r="F8" s="25"/>
    </row>
    <row r="9" spans="1:14" x14ac:dyDescent="0.25">
      <c r="A9" s="67" t="s">
        <v>123</v>
      </c>
    </row>
    <row r="10" spans="1:14" x14ac:dyDescent="0.25">
      <c r="A10" s="67" t="s">
        <v>124</v>
      </c>
    </row>
    <row r="21" spans="1:9" ht="18.75" x14ac:dyDescent="0.25">
      <c r="A21" s="66" t="s">
        <v>131</v>
      </c>
      <c r="I21" s="66" t="s">
        <v>131</v>
      </c>
    </row>
    <row r="22" spans="1:9" x14ac:dyDescent="0.25">
      <c r="A22" s="57" t="s">
        <v>129</v>
      </c>
      <c r="I22" s="57" t="s">
        <v>129</v>
      </c>
    </row>
    <row r="24" spans="1:9" x14ac:dyDescent="0.25">
      <c r="A24" s="68" t="s">
        <v>84</v>
      </c>
      <c r="B24" s="68" t="s">
        <v>1</v>
      </c>
      <c r="C24" s="68" t="s">
        <v>28</v>
      </c>
    </row>
    <row r="25" spans="1:9" x14ac:dyDescent="0.25">
      <c r="A25" s="32" t="s">
        <v>77</v>
      </c>
      <c r="B25" s="35">
        <v>16.670000000000002</v>
      </c>
      <c r="C25" s="36">
        <v>83.33</v>
      </c>
    </row>
    <row r="26" spans="1:9" x14ac:dyDescent="0.25">
      <c r="A26" s="32" t="s">
        <v>60</v>
      </c>
      <c r="B26" s="35">
        <v>27.64</v>
      </c>
      <c r="C26" s="36">
        <v>72.36</v>
      </c>
    </row>
    <row r="27" spans="1:9" x14ac:dyDescent="0.25">
      <c r="A27" s="32" t="s">
        <v>74</v>
      </c>
      <c r="B27" s="35">
        <v>32.950000000000003</v>
      </c>
      <c r="C27" s="36">
        <v>67.05</v>
      </c>
    </row>
    <row r="28" spans="1:9" x14ac:dyDescent="0.25">
      <c r="A28" s="32" t="s">
        <v>66</v>
      </c>
      <c r="B28" s="35">
        <v>33.33</v>
      </c>
      <c r="C28" s="36">
        <v>66.67</v>
      </c>
    </row>
    <row r="29" spans="1:9" x14ac:dyDescent="0.25">
      <c r="A29" s="32" t="s">
        <v>73</v>
      </c>
      <c r="B29" s="35">
        <v>34.380000000000003</v>
      </c>
      <c r="C29" s="36">
        <v>65.63</v>
      </c>
    </row>
    <row r="30" spans="1:9" x14ac:dyDescent="0.25">
      <c r="A30" s="32" t="s">
        <v>69</v>
      </c>
      <c r="B30" s="35">
        <v>37.76</v>
      </c>
      <c r="C30" s="36">
        <v>62.24</v>
      </c>
    </row>
    <row r="31" spans="1:9" x14ac:dyDescent="0.25">
      <c r="A31" s="32" t="s">
        <v>75</v>
      </c>
      <c r="B31" s="35">
        <v>40.21</v>
      </c>
      <c r="C31" s="36">
        <v>59.79</v>
      </c>
    </row>
    <row r="32" spans="1:9" x14ac:dyDescent="0.25">
      <c r="A32" s="32" t="s">
        <v>63</v>
      </c>
      <c r="B32" s="35">
        <v>44.92</v>
      </c>
      <c r="C32" s="36">
        <v>55.08</v>
      </c>
    </row>
    <row r="33" spans="1:3" x14ac:dyDescent="0.25">
      <c r="A33" s="32" t="s">
        <v>67</v>
      </c>
      <c r="B33" s="35">
        <v>45.61</v>
      </c>
      <c r="C33" s="36">
        <v>54.39</v>
      </c>
    </row>
    <row r="34" spans="1:3" x14ac:dyDescent="0.25">
      <c r="A34" s="32" t="s">
        <v>68</v>
      </c>
      <c r="B34" s="35">
        <v>48.78</v>
      </c>
      <c r="C34" s="36">
        <v>51.22</v>
      </c>
    </row>
    <row r="35" spans="1:3" x14ac:dyDescent="0.25">
      <c r="A35" s="32" t="s">
        <v>72</v>
      </c>
      <c r="B35" s="35">
        <v>53.34</v>
      </c>
      <c r="C35" s="36">
        <v>46.66</v>
      </c>
    </row>
    <row r="36" spans="1:3" x14ac:dyDescent="0.25">
      <c r="A36" s="32" t="s">
        <v>71</v>
      </c>
      <c r="B36" s="35">
        <v>54.88</v>
      </c>
      <c r="C36" s="36">
        <v>45.12</v>
      </c>
    </row>
    <row r="37" spans="1:3" x14ac:dyDescent="0.25">
      <c r="A37" s="32" t="s">
        <v>65</v>
      </c>
      <c r="B37" s="35">
        <v>56.14</v>
      </c>
      <c r="C37" s="36">
        <v>43.86</v>
      </c>
    </row>
    <row r="38" spans="1:3" x14ac:dyDescent="0.25">
      <c r="A38" s="32" t="s">
        <v>64</v>
      </c>
      <c r="B38" s="35">
        <v>56.96</v>
      </c>
      <c r="C38" s="36">
        <v>43.04</v>
      </c>
    </row>
    <row r="39" spans="1:3" x14ac:dyDescent="0.25">
      <c r="A39" s="32" t="s">
        <v>58</v>
      </c>
      <c r="B39" s="35">
        <v>59.18</v>
      </c>
      <c r="C39" s="36">
        <v>40.82</v>
      </c>
    </row>
    <row r="40" spans="1:3" x14ac:dyDescent="0.25">
      <c r="A40" s="32" t="s">
        <v>56</v>
      </c>
      <c r="B40" s="35">
        <v>63.33</v>
      </c>
      <c r="C40" s="36">
        <v>36.67</v>
      </c>
    </row>
    <row r="41" spans="1:3" x14ac:dyDescent="0.25">
      <c r="A41" s="32" t="s">
        <v>61</v>
      </c>
      <c r="B41" s="35">
        <v>66.400000000000006</v>
      </c>
      <c r="C41" s="36">
        <v>33.6</v>
      </c>
    </row>
    <row r="42" spans="1:3" x14ac:dyDescent="0.25">
      <c r="A42" s="32" t="s">
        <v>76</v>
      </c>
      <c r="B42" s="35">
        <v>66.67</v>
      </c>
      <c r="C42" s="36">
        <v>33.33</v>
      </c>
    </row>
    <row r="43" spans="1:3" x14ac:dyDescent="0.25">
      <c r="A43" s="32" t="s">
        <v>57</v>
      </c>
      <c r="B43" s="35">
        <v>66.67</v>
      </c>
      <c r="C43" s="36">
        <v>33.33</v>
      </c>
    </row>
    <row r="44" spans="1:3" x14ac:dyDescent="0.25">
      <c r="A44" s="32" t="s">
        <v>70</v>
      </c>
      <c r="B44" s="35">
        <v>69.47</v>
      </c>
      <c r="C44" s="36">
        <v>30.53</v>
      </c>
    </row>
    <row r="45" spans="1:3" x14ac:dyDescent="0.25">
      <c r="A45" s="32" t="s">
        <v>62</v>
      </c>
      <c r="B45" s="35">
        <v>72.92</v>
      </c>
      <c r="C45" s="36">
        <v>27.08</v>
      </c>
    </row>
    <row r="46" spans="1:3" x14ac:dyDescent="0.25">
      <c r="A46" s="32" t="s">
        <v>59</v>
      </c>
      <c r="B46" s="35">
        <v>78.349999999999994</v>
      </c>
      <c r="C46" s="36">
        <v>21.65</v>
      </c>
    </row>
    <row r="47" spans="1:3" x14ac:dyDescent="0.25">
      <c r="A47" s="67" t="s">
        <v>123</v>
      </c>
    </row>
    <row r="48" spans="1:3" x14ac:dyDescent="0.25">
      <c r="A48" s="67" t="s">
        <v>124</v>
      </c>
    </row>
  </sheetData>
  <autoFilter ref="A24:C24" xr:uid="{C385F267-5C1F-44A2-AB25-F138759CA286}">
    <sortState ref="A25:C46">
      <sortCondition ref="B24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85DB-109B-4ABE-93C4-53DF91AD6590}">
  <sheetPr>
    <tabColor rgb="FF002060"/>
  </sheetPr>
  <dimension ref="A1:N31"/>
  <sheetViews>
    <sheetView showGridLines="0" topLeftCell="A7" zoomScaleNormal="100" workbookViewId="0">
      <selection activeCell="A48" sqref="A48"/>
    </sheetView>
  </sheetViews>
  <sheetFormatPr baseColWidth="10" defaultColWidth="11.42578125" defaultRowHeight="15" x14ac:dyDescent="0.25"/>
  <cols>
    <col min="1" max="1" width="7.140625" customWidth="1"/>
    <col min="2" max="2" width="68.7109375" customWidth="1"/>
    <col min="3" max="3" width="12.42578125" customWidth="1"/>
    <col min="4" max="4" width="12.85546875" customWidth="1"/>
    <col min="6" max="6" width="33.42578125" bestFit="1" customWidth="1"/>
    <col min="8" max="8" width="12.85546875" customWidth="1"/>
  </cols>
  <sheetData>
    <row r="1" spans="1:14" s="84" customFormat="1" ht="24.75" customHeight="1" x14ac:dyDescent="0.25">
      <c r="A1" s="81" t="s">
        <v>181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6.5" customHeight="1" x14ac:dyDescent="0.25"/>
    <row r="3" spans="1:14" ht="21" customHeight="1" x14ac:dyDescent="0.25">
      <c r="A3" s="75" t="s">
        <v>132</v>
      </c>
      <c r="F3" s="75" t="s">
        <v>159</v>
      </c>
    </row>
    <row r="4" spans="1:14" s="84" customFormat="1" ht="16.5" customHeight="1" x14ac:dyDescent="0.25">
      <c r="A4" s="107" t="s">
        <v>129</v>
      </c>
      <c r="F4" s="107" t="s">
        <v>129</v>
      </c>
    </row>
    <row r="5" spans="1:14" x14ac:dyDescent="0.25">
      <c r="A5" s="85" t="s">
        <v>85</v>
      </c>
      <c r="B5" s="85" t="s">
        <v>78</v>
      </c>
      <c r="C5" s="85" t="s">
        <v>1</v>
      </c>
      <c r="D5" s="85" t="s">
        <v>28</v>
      </c>
      <c r="F5" s="31" t="s">
        <v>55</v>
      </c>
      <c r="G5" s="31" t="s">
        <v>1</v>
      </c>
      <c r="H5" s="31" t="s">
        <v>28</v>
      </c>
    </row>
    <row r="6" spans="1:14" x14ac:dyDescent="0.25">
      <c r="A6" s="30">
        <v>10</v>
      </c>
      <c r="B6" s="37" t="s">
        <v>13</v>
      </c>
      <c r="C6" s="36">
        <v>53.150569999999995</v>
      </c>
      <c r="D6" s="35">
        <v>46.849430000000005</v>
      </c>
      <c r="F6" s="32" t="s">
        <v>77</v>
      </c>
      <c r="G6" s="35">
        <v>0</v>
      </c>
      <c r="H6" s="35">
        <v>100</v>
      </c>
    </row>
    <row r="7" spans="1:14" x14ac:dyDescent="0.25">
      <c r="A7" s="38">
        <v>4</v>
      </c>
      <c r="B7" s="32" t="s">
        <v>38</v>
      </c>
      <c r="C7" s="36">
        <v>51.517460000000007</v>
      </c>
      <c r="D7" s="35">
        <v>48.482539999999993</v>
      </c>
      <c r="F7" s="32" t="s">
        <v>63</v>
      </c>
      <c r="G7" s="35">
        <v>27.92</v>
      </c>
      <c r="H7" s="35">
        <v>72.08</v>
      </c>
    </row>
    <row r="8" spans="1:14" x14ac:dyDescent="0.25">
      <c r="A8" s="38">
        <v>12</v>
      </c>
      <c r="B8" s="32" t="s">
        <v>83</v>
      </c>
      <c r="C8" s="36">
        <v>45.6843</v>
      </c>
      <c r="D8" s="35">
        <v>54.3157</v>
      </c>
      <c r="F8" s="32" t="s">
        <v>75</v>
      </c>
      <c r="G8" s="35">
        <v>31.09</v>
      </c>
      <c r="H8" s="35">
        <v>68.91</v>
      </c>
      <c r="J8" s="27"/>
    </row>
    <row r="9" spans="1:14" x14ac:dyDescent="0.25">
      <c r="A9" s="38">
        <v>3</v>
      </c>
      <c r="B9" s="32" t="s">
        <v>6</v>
      </c>
      <c r="C9" s="36">
        <v>40.959519999999998</v>
      </c>
      <c r="D9" s="35">
        <v>59.040480000000002</v>
      </c>
      <c r="F9" s="32" t="s">
        <v>66</v>
      </c>
      <c r="G9" s="35">
        <v>33.33</v>
      </c>
      <c r="H9" s="35">
        <v>66.67</v>
      </c>
      <c r="J9" s="27"/>
    </row>
    <row r="10" spans="1:14" x14ac:dyDescent="0.25">
      <c r="A10" s="38">
        <v>1</v>
      </c>
      <c r="B10" s="32" t="s">
        <v>4</v>
      </c>
      <c r="C10" s="36">
        <v>36.263649999999998</v>
      </c>
      <c r="D10" s="35">
        <v>63.736350000000002</v>
      </c>
      <c r="F10" s="32" t="s">
        <v>64</v>
      </c>
      <c r="G10" s="35">
        <v>35.340000000000003</v>
      </c>
      <c r="H10" s="35">
        <v>64.66</v>
      </c>
      <c r="J10" s="27"/>
    </row>
    <row r="11" spans="1:14" x14ac:dyDescent="0.25">
      <c r="A11" s="38">
        <v>11</v>
      </c>
      <c r="B11" s="32" t="s">
        <v>86</v>
      </c>
      <c r="C11" s="36">
        <v>29.748340000000002</v>
      </c>
      <c r="D11" s="35">
        <v>70.251660000000001</v>
      </c>
      <c r="F11" s="32" t="s">
        <v>73</v>
      </c>
      <c r="G11" s="35">
        <v>38.18</v>
      </c>
      <c r="H11" s="35">
        <v>61.82</v>
      </c>
      <c r="J11" s="27"/>
    </row>
    <row r="12" spans="1:14" x14ac:dyDescent="0.25">
      <c r="A12" s="38">
        <v>2</v>
      </c>
      <c r="B12" s="32" t="s">
        <v>5</v>
      </c>
      <c r="C12" s="36">
        <v>22.023989999999998</v>
      </c>
      <c r="D12" s="35">
        <v>77.976010000000002</v>
      </c>
      <c r="F12" s="32" t="s">
        <v>62</v>
      </c>
      <c r="G12" s="35">
        <v>43.3</v>
      </c>
      <c r="H12" s="35">
        <v>56.7</v>
      </c>
      <c r="J12" s="27"/>
    </row>
    <row r="13" spans="1:14" x14ac:dyDescent="0.25">
      <c r="A13" s="38">
        <v>8</v>
      </c>
      <c r="B13" s="32" t="s">
        <v>11</v>
      </c>
      <c r="C13" s="36">
        <v>21.438209999999998</v>
      </c>
      <c r="D13" s="35">
        <v>78.561790000000002</v>
      </c>
      <c r="F13" s="32" t="s">
        <v>68</v>
      </c>
      <c r="G13" s="35">
        <v>45.42</v>
      </c>
      <c r="H13" s="35">
        <v>54.58</v>
      </c>
      <c r="J13" s="27"/>
    </row>
    <row r="14" spans="1:14" x14ac:dyDescent="0.25">
      <c r="A14" s="38">
        <v>9</v>
      </c>
      <c r="B14" s="32" t="s">
        <v>12</v>
      </c>
      <c r="C14" s="36">
        <v>18.270510000000002</v>
      </c>
      <c r="D14" s="35">
        <v>81.729489999999998</v>
      </c>
      <c r="F14" s="32" t="s">
        <v>61</v>
      </c>
      <c r="G14" s="35">
        <v>48.57</v>
      </c>
      <c r="H14" s="35">
        <v>51.43</v>
      </c>
      <c r="J14" s="27"/>
    </row>
    <row r="15" spans="1:14" x14ac:dyDescent="0.25">
      <c r="A15" s="38">
        <v>6</v>
      </c>
      <c r="B15" s="32" t="s">
        <v>9</v>
      </c>
      <c r="C15" s="36">
        <v>16.250800000000002</v>
      </c>
      <c r="D15" s="35">
        <v>83.749200000000002</v>
      </c>
      <c r="F15" s="32" t="s">
        <v>72</v>
      </c>
      <c r="G15" s="35">
        <v>49.98</v>
      </c>
      <c r="H15" s="35">
        <v>50.02</v>
      </c>
      <c r="J15" s="27"/>
    </row>
    <row r="16" spans="1:14" x14ac:dyDescent="0.25">
      <c r="A16" s="38">
        <v>5</v>
      </c>
      <c r="B16" s="32" t="s">
        <v>8</v>
      </c>
      <c r="C16" s="36">
        <v>11.793749999999999</v>
      </c>
      <c r="D16" s="35">
        <v>88.206249999999997</v>
      </c>
      <c r="F16" s="32" t="s">
        <v>70</v>
      </c>
      <c r="G16" s="35">
        <v>50.29</v>
      </c>
      <c r="H16" s="35">
        <v>49.71</v>
      </c>
      <c r="J16" s="27"/>
    </row>
    <row r="17" spans="1:10" x14ac:dyDescent="0.25">
      <c r="A17" s="38">
        <v>13</v>
      </c>
      <c r="B17" s="32" t="s">
        <v>87</v>
      </c>
      <c r="C17" s="36">
        <v>11.526019999999999</v>
      </c>
      <c r="D17" s="35">
        <v>88.473979999999997</v>
      </c>
      <c r="F17" s="32" t="s">
        <v>67</v>
      </c>
      <c r="G17" s="35">
        <v>53.33</v>
      </c>
      <c r="H17" s="35">
        <v>46.67</v>
      </c>
      <c r="J17" s="27"/>
    </row>
    <row r="18" spans="1:10" x14ac:dyDescent="0.25">
      <c r="A18" s="38">
        <v>7</v>
      </c>
      <c r="B18" s="32" t="s">
        <v>10</v>
      </c>
      <c r="C18" s="36">
        <v>6.4585600000000003</v>
      </c>
      <c r="D18" s="35">
        <v>93.541439999999994</v>
      </c>
      <c r="F18" s="32" t="s">
        <v>58</v>
      </c>
      <c r="G18" s="35">
        <v>55.69</v>
      </c>
      <c r="H18" s="35">
        <v>44.31</v>
      </c>
      <c r="J18" s="27"/>
    </row>
    <row r="19" spans="1:10" x14ac:dyDescent="0.25">
      <c r="A19" s="39" t="s">
        <v>88</v>
      </c>
      <c r="B19" s="25"/>
      <c r="F19" s="32" t="s">
        <v>71</v>
      </c>
      <c r="G19" s="35">
        <v>61.6</v>
      </c>
      <c r="H19" s="35">
        <v>38.4</v>
      </c>
      <c r="J19" s="27"/>
    </row>
    <row r="20" spans="1:10" x14ac:dyDescent="0.25">
      <c r="F20" s="32" t="s">
        <v>65</v>
      </c>
      <c r="G20" s="35">
        <v>65.05</v>
      </c>
      <c r="H20" s="35">
        <v>34.950000000000003</v>
      </c>
      <c r="J20" s="27"/>
    </row>
    <row r="21" spans="1:10" x14ac:dyDescent="0.25">
      <c r="F21" s="32" t="s">
        <v>69</v>
      </c>
      <c r="G21" s="35">
        <v>65.680000000000007</v>
      </c>
      <c r="H21" s="35">
        <v>34.319999999999993</v>
      </c>
      <c r="J21" s="27"/>
    </row>
    <row r="22" spans="1:10" x14ac:dyDescent="0.25">
      <c r="F22" s="32" t="s">
        <v>59</v>
      </c>
      <c r="G22" s="35">
        <v>67.63</v>
      </c>
      <c r="H22" s="35">
        <v>32.370000000000005</v>
      </c>
      <c r="J22" s="27"/>
    </row>
    <row r="23" spans="1:10" x14ac:dyDescent="0.25">
      <c r="F23" s="32" t="s">
        <v>56</v>
      </c>
      <c r="G23" s="35">
        <v>68.42</v>
      </c>
      <c r="H23" s="35">
        <v>31.58</v>
      </c>
      <c r="J23" s="27"/>
    </row>
    <row r="24" spans="1:10" x14ac:dyDescent="0.25">
      <c r="F24" s="32" t="s">
        <v>76</v>
      </c>
      <c r="G24" s="35">
        <v>75</v>
      </c>
      <c r="H24" s="35">
        <v>25</v>
      </c>
      <c r="J24" s="27"/>
    </row>
    <row r="25" spans="1:10" x14ac:dyDescent="0.25">
      <c r="F25" s="32" t="s">
        <v>60</v>
      </c>
      <c r="G25" s="35">
        <v>76.599999999999994</v>
      </c>
      <c r="H25" s="35">
        <v>23.400000000000006</v>
      </c>
      <c r="J25" s="27"/>
    </row>
    <row r="26" spans="1:10" x14ac:dyDescent="0.25">
      <c r="F26" s="32" t="s">
        <v>74</v>
      </c>
      <c r="G26" s="35">
        <v>79.66</v>
      </c>
      <c r="H26" s="35">
        <v>20.340000000000003</v>
      </c>
      <c r="J26" s="27"/>
    </row>
    <row r="27" spans="1:10" x14ac:dyDescent="0.25">
      <c r="F27" s="40" t="s">
        <v>57</v>
      </c>
      <c r="G27" s="41">
        <v>100</v>
      </c>
      <c r="H27" s="41">
        <v>0</v>
      </c>
      <c r="I27" t="s">
        <v>89</v>
      </c>
      <c r="J27" s="27"/>
    </row>
    <row r="28" spans="1:10" x14ac:dyDescent="0.25">
      <c r="F28" s="95"/>
      <c r="G28" s="96"/>
      <c r="H28" s="96"/>
      <c r="J28" s="27"/>
    </row>
    <row r="29" spans="1:10" x14ac:dyDescent="0.25">
      <c r="F29" s="95"/>
      <c r="G29" s="96"/>
      <c r="H29" s="96"/>
      <c r="J29" s="27"/>
    </row>
    <row r="30" spans="1:10" ht="23.25" x14ac:dyDescent="0.25">
      <c r="A30" s="75" t="s">
        <v>132</v>
      </c>
      <c r="F30" s="75" t="s">
        <v>159</v>
      </c>
    </row>
    <row r="31" spans="1:10" x14ac:dyDescent="0.25">
      <c r="A31" s="57" t="s">
        <v>129</v>
      </c>
      <c r="F31" s="57" t="s">
        <v>129</v>
      </c>
    </row>
  </sheetData>
  <autoFilter ref="F5:H27" xr:uid="{A1B185FA-172A-4E3B-944A-66CD19B9D3D5}">
    <sortState ref="F6:H27">
      <sortCondition ref="G5:G27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Gasto promedio</vt:lpstr>
      <vt:lpstr>Indicadores</vt:lpstr>
      <vt:lpstr>S2_Gasto</vt:lpstr>
      <vt:lpstr>S3_Nacional_Acciones</vt:lpstr>
      <vt:lpstr>S4_Micro_Acciones</vt:lpstr>
      <vt:lpstr>S5_MyG_Acciones</vt:lpstr>
      <vt:lpstr>S6_Manufactura_Acciones_1</vt:lpstr>
      <vt:lpstr>S7_Manufactura_Acciones_2</vt:lpstr>
      <vt:lpstr>S8_Manufactura_IGA_1</vt:lpstr>
      <vt:lpstr>S9_Manufactura_IGA_2</vt:lpstr>
      <vt:lpstr>S10_Manufactura_IGA_3</vt:lpstr>
      <vt:lpstr>S11_Manufactura_Sostenibilidad</vt:lpstr>
      <vt:lpstr>S12_Manufactura_Rs Sólidos</vt:lpstr>
      <vt:lpstr>S13_Manufactura_Gastos</vt:lpstr>
      <vt:lpstr>S14_Manufactura_Inversión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Gianmarco Aquino Solano</dc:creator>
  <cp:lastModifiedBy>Lucia Diana Alegria Barboza - O/S</cp:lastModifiedBy>
  <dcterms:created xsi:type="dcterms:W3CDTF">2025-10-15T13:30:00Z</dcterms:created>
  <dcterms:modified xsi:type="dcterms:W3CDTF">2025-10-21T00:02:16Z</dcterms:modified>
</cp:coreProperties>
</file>